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musta\Desktop\"/>
    </mc:Choice>
  </mc:AlternateContent>
  <xr:revisionPtr revIDLastSave="0" documentId="13_ncr:1_{1D21EE08-6E8B-4701-881F-4B651873AE5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ashboard" sheetId="1" r:id="rId1"/>
    <sheet name="Instructions" sheetId="2" r:id="rId2"/>
    <sheet name="Scoring" sheetId="3" r:id="rId3"/>
    <sheet name="Social_Assessment" sheetId="4" r:id="rId4"/>
    <sheet name="Environmental_Assessment" sheetId="5" r:id="rId5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5" l="1"/>
  <c r="H27" i="5"/>
  <c r="I26" i="5"/>
  <c r="H26" i="5"/>
  <c r="I25" i="5"/>
  <c r="H25" i="5"/>
  <c r="M12" i="5" s="1"/>
  <c r="E20" i="1" s="1"/>
  <c r="I24" i="5"/>
  <c r="J24" i="5" s="1"/>
  <c r="H24" i="5"/>
  <c r="I23" i="5"/>
  <c r="H23" i="5"/>
  <c r="I22" i="5"/>
  <c r="H22" i="5"/>
  <c r="I21" i="5"/>
  <c r="H21" i="5"/>
  <c r="I20" i="5"/>
  <c r="H20" i="5"/>
  <c r="I19" i="5"/>
  <c r="H19" i="5"/>
  <c r="M10" i="5" s="1"/>
  <c r="E18" i="1" s="1"/>
  <c r="I18" i="5"/>
  <c r="H18" i="5"/>
  <c r="I17" i="5"/>
  <c r="J17" i="5" s="1"/>
  <c r="H17" i="5"/>
  <c r="I16" i="5"/>
  <c r="H16" i="5"/>
  <c r="I15" i="5"/>
  <c r="H15" i="5"/>
  <c r="I14" i="5"/>
  <c r="J14" i="5" s="1"/>
  <c r="H14" i="5"/>
  <c r="I13" i="5"/>
  <c r="H13" i="5"/>
  <c r="I12" i="5"/>
  <c r="J12" i="5" s="1"/>
  <c r="H12" i="5"/>
  <c r="I11" i="5"/>
  <c r="H11" i="5"/>
  <c r="I10" i="5"/>
  <c r="H10" i="5"/>
  <c r="I9" i="5"/>
  <c r="H9" i="5"/>
  <c r="I8" i="5"/>
  <c r="H8" i="5"/>
  <c r="I7" i="5"/>
  <c r="J7" i="5" s="1"/>
  <c r="H7" i="5"/>
  <c r="M6" i="5"/>
  <c r="E14" i="1" s="1"/>
  <c r="I6" i="5"/>
  <c r="H6" i="5"/>
  <c r="I5" i="5"/>
  <c r="H5" i="5"/>
  <c r="I4" i="5"/>
  <c r="H4" i="5"/>
  <c r="I36" i="4"/>
  <c r="J36" i="4" s="1"/>
  <c r="H36" i="4"/>
  <c r="I35" i="4"/>
  <c r="H35" i="4"/>
  <c r="I34" i="4"/>
  <c r="J34" i="4" s="1"/>
  <c r="H34" i="4"/>
  <c r="M15" i="4" s="1"/>
  <c r="B23" i="1" s="1"/>
  <c r="I33" i="4"/>
  <c r="J33" i="4" s="1"/>
  <c r="H33" i="4"/>
  <c r="I32" i="4"/>
  <c r="H32" i="4"/>
  <c r="I31" i="4"/>
  <c r="H31" i="4"/>
  <c r="I30" i="4"/>
  <c r="J30" i="4" s="1"/>
  <c r="H30" i="4"/>
  <c r="I29" i="4"/>
  <c r="J29" i="4" s="1"/>
  <c r="H29" i="4"/>
  <c r="I28" i="4"/>
  <c r="H28" i="4"/>
  <c r="I27" i="4"/>
  <c r="H27" i="4"/>
  <c r="I26" i="4"/>
  <c r="H26" i="4"/>
  <c r="I25" i="4"/>
  <c r="H25" i="4"/>
  <c r="I24" i="4"/>
  <c r="H24" i="4"/>
  <c r="I23" i="4"/>
  <c r="J23" i="4" s="1"/>
  <c r="H23" i="4"/>
  <c r="I22" i="4"/>
  <c r="H22" i="4"/>
  <c r="I21" i="4"/>
  <c r="J21" i="4" s="1"/>
  <c r="H21" i="4"/>
  <c r="I20" i="4"/>
  <c r="H20" i="4"/>
  <c r="I19" i="4"/>
  <c r="H19" i="4"/>
  <c r="I18" i="4"/>
  <c r="H18" i="4"/>
  <c r="I17" i="4"/>
  <c r="H17" i="4"/>
  <c r="I16" i="4"/>
  <c r="H16" i="4"/>
  <c r="M9" i="4" s="1"/>
  <c r="B17" i="1" s="1"/>
  <c r="I15" i="4"/>
  <c r="H15" i="4"/>
  <c r="I14" i="4"/>
  <c r="H14" i="4"/>
  <c r="I13" i="4"/>
  <c r="J13" i="4" s="1"/>
  <c r="H13" i="4"/>
  <c r="I12" i="4"/>
  <c r="J12" i="4" s="1"/>
  <c r="H12" i="4"/>
  <c r="I11" i="4"/>
  <c r="J11" i="4" s="1"/>
  <c r="H11" i="4"/>
  <c r="I10" i="4"/>
  <c r="H10" i="4"/>
  <c r="I9" i="4"/>
  <c r="H9" i="4"/>
  <c r="I8" i="4"/>
  <c r="J8" i="4" s="1"/>
  <c r="H8" i="4"/>
  <c r="I7" i="4"/>
  <c r="H7" i="4"/>
  <c r="I6" i="4"/>
  <c r="H6" i="4"/>
  <c r="I5" i="4"/>
  <c r="H5" i="4"/>
  <c r="I4" i="4"/>
  <c r="H4" i="4"/>
  <c r="B15" i="3"/>
  <c r="E6" i="1" s="1"/>
  <c r="A23" i="1"/>
  <c r="A22" i="1"/>
  <c r="A21" i="1"/>
  <c r="D20" i="1"/>
  <c r="A20" i="1"/>
  <c r="D19" i="1"/>
  <c r="A19" i="1"/>
  <c r="D18" i="1"/>
  <c r="A18" i="1"/>
  <c r="D17" i="1"/>
  <c r="A17" i="1"/>
  <c r="D16" i="1"/>
  <c r="A16" i="1"/>
  <c r="D15" i="1"/>
  <c r="A15" i="1"/>
  <c r="D14" i="1"/>
  <c r="A14" i="1"/>
  <c r="D13" i="1"/>
  <c r="A13" i="1"/>
  <c r="E5" i="1"/>
  <c r="E4" i="1"/>
  <c r="J27" i="5" l="1"/>
  <c r="J26" i="5"/>
  <c r="J25" i="5"/>
  <c r="J23" i="5"/>
  <c r="J22" i="5"/>
  <c r="J21" i="5"/>
  <c r="J20" i="5"/>
  <c r="J19" i="5"/>
  <c r="J18" i="5"/>
  <c r="J16" i="5"/>
  <c r="J15" i="5"/>
  <c r="J13" i="5"/>
  <c r="J11" i="5"/>
  <c r="J10" i="5"/>
  <c r="J9" i="5"/>
  <c r="J8" i="5"/>
  <c r="J6" i="5"/>
  <c r="J5" i="5"/>
  <c r="M11" i="5"/>
  <c r="E19" i="1" s="1"/>
  <c r="M9" i="5"/>
  <c r="E17" i="1" s="1"/>
  <c r="M8" i="5"/>
  <c r="E16" i="1" s="1"/>
  <c r="M7" i="5"/>
  <c r="E15" i="1" s="1"/>
  <c r="H29" i="5"/>
  <c r="I29" i="5"/>
  <c r="J35" i="4"/>
  <c r="J32" i="4"/>
  <c r="J31" i="4"/>
  <c r="J28" i="4"/>
  <c r="J27" i="4"/>
  <c r="J26" i="4"/>
  <c r="J25" i="4"/>
  <c r="J24" i="4"/>
  <c r="J22" i="4"/>
  <c r="J20" i="4"/>
  <c r="J19" i="4"/>
  <c r="J18" i="4"/>
  <c r="J17" i="4"/>
  <c r="J16" i="4"/>
  <c r="J15" i="4"/>
  <c r="J14" i="4"/>
  <c r="J10" i="4"/>
  <c r="J9" i="4"/>
  <c r="J6" i="4"/>
  <c r="M13" i="4"/>
  <c r="B21" i="1" s="1"/>
  <c r="M12" i="4"/>
  <c r="B20" i="1" s="1"/>
  <c r="M11" i="4"/>
  <c r="B19" i="1" s="1"/>
  <c r="M10" i="4"/>
  <c r="B18" i="1" s="1"/>
  <c r="M8" i="4"/>
  <c r="B16" i="1" s="1"/>
  <c r="M7" i="4"/>
  <c r="B15" i="1" s="1"/>
  <c r="M14" i="4"/>
  <c r="B22" i="1" s="1"/>
  <c r="J7" i="4"/>
  <c r="M6" i="4"/>
  <c r="B14" i="1" s="1"/>
  <c r="J4" i="5"/>
  <c r="M5" i="4"/>
  <c r="B13" i="1" s="1"/>
  <c r="J5" i="4"/>
  <c r="J4" i="4"/>
  <c r="M5" i="5"/>
  <c r="E13" i="1" s="1"/>
  <c r="I38" i="4"/>
  <c r="H38" i="4"/>
  <c r="J29" i="5" l="1"/>
  <c r="B5" i="1" s="1"/>
  <c r="J38" i="4"/>
  <c r="B4" i="1" s="1"/>
  <c r="B6" i="1" l="1"/>
</calcChain>
</file>

<file path=xl/sharedStrings.xml><?xml version="1.0" encoding="utf-8"?>
<sst xmlns="http://schemas.openxmlformats.org/spreadsheetml/2006/main" count="279" uniqueCount="199">
  <si>
    <t>HREDD Risk Dashboard – RMG Factory</t>
  </si>
  <si>
    <t>Headline risk scores</t>
  </si>
  <si>
    <t>Weighting (editable in Scoring)</t>
  </si>
  <si>
    <t>Social risk %</t>
  </si>
  <si>
    <t>Social weight</t>
  </si>
  <si>
    <t>Environmental risk %</t>
  </si>
  <si>
    <t>Environmental weight</t>
  </si>
  <si>
    <t>Overall risk % (weighted)</t>
  </si>
  <si>
    <t>Weight check</t>
  </si>
  <si>
    <t>Interpretation guide (quick)</t>
  </si>
  <si>
    <t>0–30%: Lower risk   |   30–60%: Medium risk   |   60–100%: Higher risk (prioritize action)</t>
  </si>
  <si>
    <t>Social risk by category</t>
  </si>
  <si>
    <t>Environmental risk by category</t>
  </si>
  <si>
    <t>Category</t>
  </si>
  <si>
    <t>Risk %</t>
  </si>
  <si>
    <t>HREDD Assessment Tool (RMG Manufacturing Factory)</t>
  </si>
  <si>
    <t>Purpose</t>
  </si>
  <si>
    <t>This workbook helps an RMG manufacturing factory self‑assess Human Rights &amp; Environmental Due Diligence (HREDD) risks. It produces two headline results:
• Social risk %
• Environmental risk %
Where 100% = highest risk.</t>
  </si>
  <si>
    <t>How scoring works</t>
  </si>
  <si>
    <t>For each indicator, select:
• Severity (1–5): impact magnitude if the issue occurs
• Likelihood (1–5): probability the issue occurs
Optional: adjust Weight (default 1) if some indicators are more material.
Risk Points = Severity × Likelihood × Weight.
Risk % = Total Risk Points / Total Maximum Points.
Maximum Points per indicator = 25 × Weight.</t>
  </si>
  <si>
    <t>Data entry</t>
  </si>
  <si>
    <t>Go to the Social_Assessment and Environmental_Assessment sheets.
Fill Evidence/Notes and select Severity &amp; Likelihood from the dropdowns.
Leave cells blank if not applicable (they will be excluded from the denominator).</t>
  </si>
  <si>
    <t>Interpreting results</t>
  </si>
  <si>
    <t>Lower % indicates lower assessed risk. Use the category breakdown on the Dashboard to prioritize actions.
This tool supports internal screening; it does not replace legal advice or third‑party audits.</t>
  </si>
  <si>
    <t>Scoring Scale &amp; Overall Weighting</t>
  </si>
  <si>
    <t>Severity (Impact) Scale</t>
  </si>
  <si>
    <t>Likelihood (Probability) Scale</t>
  </si>
  <si>
    <t>Score</t>
  </si>
  <si>
    <t>Label</t>
  </si>
  <si>
    <t>Definition</t>
  </si>
  <si>
    <t>Low</t>
  </si>
  <si>
    <t>Minor issue, limited impact on workers/community/environment.</t>
  </si>
  <si>
    <t>Rare</t>
  </si>
  <si>
    <t>Unlikely to occur; strong controls and good track record.</t>
  </si>
  <si>
    <t>Moderate</t>
  </si>
  <si>
    <t>Some harm possible; reversible with standard controls.</t>
  </si>
  <si>
    <t>Unlikely</t>
  </si>
  <si>
    <t>Could occur but not expected under normal operations.</t>
  </si>
  <si>
    <t>High</t>
  </si>
  <si>
    <t>Serious impact to rights/health; may require significant remediation.</t>
  </si>
  <si>
    <t>Possible</t>
  </si>
  <si>
    <t>Might occur; controls partially effective.</t>
  </si>
  <si>
    <t>Very High</t>
  </si>
  <si>
    <t>Severe harm, systemic issue or repeated incidents.</t>
  </si>
  <si>
    <t>Likely</t>
  </si>
  <si>
    <t>Expected to occur in some circumstances; controls weak.</t>
  </si>
  <si>
    <t>Critical</t>
  </si>
  <si>
    <t>Grave harm (e.g., loss of life, forced labor, major pollution) or widespread/systemic violation.</t>
  </si>
  <si>
    <t>Almost certain</t>
  </si>
  <si>
    <t>Happening now or very frequent; controls absent/ineffective.</t>
  </si>
  <si>
    <t>Overall weighting (optional)</t>
  </si>
  <si>
    <t>Social weight (0–1)</t>
  </si>
  <si>
    <t>Environmental weight (0–1)</t>
  </si>
  <si>
    <t>Check (should equal 1.0)</t>
  </si>
  <si>
    <t>Social Risk Assessment (HREDD) – RMG Factory</t>
  </si>
  <si>
    <t>Subtopic</t>
  </si>
  <si>
    <t>Indicator / question</t>
  </si>
  <si>
    <t>Evidence / notes</t>
  </si>
  <si>
    <t>Severity (1–5)</t>
  </si>
  <si>
    <t>Likelihood (1–5)</t>
  </si>
  <si>
    <t>Weight</t>
  </si>
  <si>
    <t>Risk points</t>
  </si>
  <si>
    <t>Max points</t>
  </si>
  <si>
    <t>Category Summary (used by Dashboard)</t>
  </si>
  <si>
    <t>Governance &amp; Policy</t>
  </si>
  <si>
    <t>HREDD policy</t>
  </si>
  <si>
    <t>Factory has a written human rights &amp; environmental due diligence (HREDD) policy approved by top management and communicated to workers.</t>
  </si>
  <si>
    <t>Risk assessment</t>
  </si>
  <si>
    <t>Factory conducts at least annual risk assessments covering key human rights and environmental risks (including subcontracting).</t>
  </si>
  <si>
    <t>Training</t>
  </si>
  <si>
    <t>Managers and supervisors receive regular training on labor rights, grievance handling, and responsible sourcing requirements.</t>
  </si>
  <si>
    <t>Recruitment &amp; Employment</t>
  </si>
  <si>
    <t>Contracts</t>
  </si>
  <si>
    <t>All workers have written contracts in a language they understand; terms match actual conditions.</t>
  </si>
  <si>
    <t>Child Labor &amp; Young Workers</t>
  </si>
  <si>
    <t>Recruitment fees</t>
  </si>
  <si>
    <t>No worker-paid recruitment fees; controls exist to prevent debt bondage and excessive deductions.</t>
  </si>
  <si>
    <t>Wages &amp; Benefits</t>
  </si>
  <si>
    <t>Migrant workers</t>
  </si>
  <si>
    <t>Migrant workers retain control of passports/IDs; no restrictions on movement beyond lawful security needs.</t>
  </si>
  <si>
    <t>Working Hours</t>
  </si>
  <si>
    <t>Age verification</t>
  </si>
  <si>
    <t>Robust age verification system (documents, interviews) prevents child labor.</t>
  </si>
  <si>
    <t>Freedom of Association</t>
  </si>
  <si>
    <t>Remediation</t>
  </si>
  <si>
    <t>Documented child labor remediation procedure (protects child, supports education, no retaliation).</t>
  </si>
  <si>
    <t>Non‑discrimination</t>
  </si>
  <si>
    <t>Young worker protections</t>
  </si>
  <si>
    <t>Young workers (if any) are protected from hazardous work, night work, and excessive hours.</t>
  </si>
  <si>
    <t>Harassment &amp; GBVH</t>
  </si>
  <si>
    <t>Minimum wage compliance</t>
  </si>
  <si>
    <t>Wages meet or exceed legal minimum wage including overtime premiums and allowances.</t>
  </si>
  <si>
    <t>Occupational Health &amp; Safety</t>
  </si>
  <si>
    <t>Payslips &amp; transparency</t>
  </si>
  <si>
    <t>Clear payslips provided; deductions are lawful, transparent, and consented where required.</t>
  </si>
  <si>
    <t>Grievance &amp; Remedy</t>
  </si>
  <si>
    <t>Timely payment</t>
  </si>
  <si>
    <t>Wages are paid on time and in full; no wage withholding as discipline.</t>
  </si>
  <si>
    <t>Subcontracting &amp; Homeworking</t>
  </si>
  <si>
    <t>Legal working hours</t>
  </si>
  <si>
    <t>Working hours, breaks, and rest days comply with law and buyer/code limits.</t>
  </si>
  <si>
    <t>Overtime voluntariness</t>
  </si>
  <si>
    <t>Overtime is voluntary, documented, and refusal does not lead to retaliation.</t>
  </si>
  <si>
    <t>Production planning</t>
  </si>
  <si>
    <t>Production planning prevents excessive overtime and last‑minute scheduling pressures.</t>
  </si>
  <si>
    <t>Worker representation</t>
  </si>
  <si>
    <t>Workers can freely form/join unions or worker committees without interference.</t>
  </si>
  <si>
    <t>Collective bargaining</t>
  </si>
  <si>
    <t>Collective bargaining agreements (if any) are respected; worker reps have access to workers.</t>
  </si>
  <si>
    <t>No retaliation</t>
  </si>
  <si>
    <t>No retaliation against organizers/representatives; grievances related to association are addressed.</t>
  </si>
  <si>
    <t>Equal opportunity</t>
  </si>
  <si>
    <t>Hiring, promotion, and pay practices are non‑discriminatory and documented.</t>
  </si>
  <si>
    <t>Pregnancy &amp; maternity</t>
  </si>
  <si>
    <t>No pregnancy testing or discrimination; maternity protections and leave provided.</t>
  </si>
  <si>
    <t>Accommodation</t>
  </si>
  <si>
    <t>Reasonable accommodation for disability and religious practices where applicable.</t>
  </si>
  <si>
    <t>Anti‑harassment policy</t>
  </si>
  <si>
    <t>Policy and training prohibit harassment/GBVH; confidential reporting is available.</t>
  </si>
  <si>
    <t>Discipline practices</t>
  </si>
  <si>
    <t>Disciplinary measures are lawful and do not involve verbal/physical abuse.</t>
  </si>
  <si>
    <t>Supervisor conduct</t>
  </si>
  <si>
    <t>Supervisors’ conduct is monitored; incidents are investigated and remedied promptly.</t>
  </si>
  <si>
    <t>Fire &amp; building safety</t>
  </si>
  <si>
    <t>Fire exits, alarms, drills, and building safety controls are maintained and regularly audited.</t>
  </si>
  <si>
    <t>PPE &amp; machine safety</t>
  </si>
  <si>
    <t>Appropriate PPE provided and used; machine guarding and lockout/tagout are implemented.</t>
  </si>
  <si>
    <t>Accident reporting</t>
  </si>
  <si>
    <t>Incidents/near misses are recorded, investigated, and corrective actions tracked.</t>
  </si>
  <si>
    <t>Accessible grievance</t>
  </si>
  <si>
    <t>Workers have accessible grievance channels (anonymous options) in relevant languages.</t>
  </si>
  <si>
    <t>Investigation &amp; closure</t>
  </si>
  <si>
    <t>Grievances are investigated with timelines; outcomes and remedies are documented.</t>
  </si>
  <si>
    <t>Worker awareness</t>
  </si>
  <si>
    <t>Workers know how to use grievance systems and trust them (no retaliation evidence).</t>
  </si>
  <si>
    <t>Subcontractor control</t>
  </si>
  <si>
    <t>Factory controls subcontracting/homeworking; approved list and monitoring exist.</t>
  </si>
  <si>
    <t>Transparency</t>
  </si>
  <si>
    <t>Subcontracting is disclosed to buyers; production records match capacity and orders.</t>
  </si>
  <si>
    <t>Traceability</t>
  </si>
  <si>
    <t>Traceability system links orders to production lines/units to prevent hidden outsourcing.</t>
  </si>
  <si>
    <t>TOTAL</t>
  </si>
  <si>
    <t>Environmental Risk Assessment (HREDD) – RMG Factory</t>
  </si>
  <si>
    <t>Management &amp; Compliance</t>
  </si>
  <si>
    <t>Permits &amp; legal compliance</t>
  </si>
  <si>
    <t>All required environmental permits/licenses are valid; compliance monitoring is documented.</t>
  </si>
  <si>
    <t>EMS</t>
  </si>
  <si>
    <t>Environmental management system (EMS) with roles, objectives, and internal audits is implemented.</t>
  </si>
  <si>
    <t>Spill preparedness</t>
  </si>
  <si>
    <t>Emergency plans for chemical spills, fire, and releases are in place; drills conducted.</t>
  </si>
  <si>
    <t>Energy &amp; GHG</t>
  </si>
  <si>
    <t>Energy monitoring</t>
  </si>
  <si>
    <t>Energy use is metered/monitored by major process; targets for reduction exist.</t>
  </si>
  <si>
    <t>Water</t>
  </si>
  <si>
    <t>Efficient equipment</t>
  </si>
  <si>
    <t>Energy-efficient machinery/boilers and maintenance practices reduce fuel/electricity use.</t>
  </si>
  <si>
    <t>Wastewater</t>
  </si>
  <si>
    <t>Renewable energy</t>
  </si>
  <si>
    <t>Renewable electricity or fuel switching is implemented or planned with milestones.</t>
  </si>
  <si>
    <t>Chemicals</t>
  </si>
  <si>
    <t>Water accounting</t>
  </si>
  <si>
    <t>Water use is measured; high-use processes identified; reduction actions implemented.</t>
  </si>
  <si>
    <t>Air Emissions</t>
  </si>
  <si>
    <t>Water stress awareness</t>
  </si>
  <si>
    <t>Factory assesses local water stress and adjusts practices to reduce impact.</t>
  </si>
  <si>
    <t>Waste &amp; Circularity</t>
  </si>
  <si>
    <t>Reuse &amp; recycling</t>
  </si>
  <si>
    <t>Water reuse/recycling practices exist where feasible (e.g., cooling/cleaning).</t>
  </si>
  <si>
    <t>Resource Efficiency</t>
  </si>
  <si>
    <t>ETP operation</t>
  </si>
  <si>
    <t>Effluent treatment plant (ETP) operates effectively with trained staff and SOPs.</t>
  </si>
  <si>
    <t>Testing &amp; limits</t>
  </si>
  <si>
    <t>Regular wastewater testing meets legal/buyer limits; results retained and acted upon.</t>
  </si>
  <si>
    <t>Sludge handling</t>
  </si>
  <si>
    <t>ETP sludge is handled as hazardous (if applicable) and disposed through licensed vendors.</t>
  </si>
  <si>
    <t>Inventory &amp; SDS</t>
  </si>
  <si>
    <t>Chemical inventory and Safety Data Sheets (SDS) are complete, accessible, and updated.</t>
  </si>
  <si>
    <t>Restricted substances</t>
  </si>
  <si>
    <t>Controls prevent use of restricted substances; RSL/MRSL (where applicable) compliance checked.</t>
  </si>
  <si>
    <t>Storage &amp; handling</t>
  </si>
  <si>
    <t>Chemical storage has secondary containment, ventilation, labeling, and segregation.</t>
  </si>
  <si>
    <t>Boiler/generator emissions</t>
  </si>
  <si>
    <t>Boilers/generators are maintained; emissions are monitored and within limits.</t>
  </si>
  <si>
    <t>Dust &amp; VOC control</t>
  </si>
  <si>
    <t>Controls for dust, fumes, and VOCs in relevant areas (printing, washing, finishing).</t>
  </si>
  <si>
    <t>Odor &amp; community</t>
  </si>
  <si>
    <t>Complaints mechanism exists for neighbors; odor/air issues investigated and mitigated.</t>
  </si>
  <si>
    <t>Waste segregation</t>
  </si>
  <si>
    <t>Waste is segregated (hazardous/non-hazardous) and stored safely; labeled bins used.</t>
  </si>
  <si>
    <t>Licensed disposal</t>
  </si>
  <si>
    <t>Hazardous waste and e-waste are managed via licensed transporters/disposal facilities.</t>
  </si>
  <si>
    <t>Recycling &amp; reduction</t>
  </si>
  <si>
    <t>Programs exist to reduce fabric waste, packaging, and increase recycling/reuse.</t>
  </si>
  <si>
    <t>Material efficiency</t>
  </si>
  <si>
    <t>Cutting/marker optimization and defect reduction programs lower material waste.</t>
  </si>
  <si>
    <t>Purchasing &amp; packaging</t>
  </si>
  <si>
    <t>Prefer lower-impact materials/chemicals; packaging reduction initiatives exist.</t>
  </si>
  <si>
    <t>Maintenance leaks</t>
  </si>
  <si>
    <t>Preventive maintenance prevents leaks (steam, compressed air, water) and losses.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</si>
</sst>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6"/>
      <color rgb="FF1F4E79"/>
      <name val="Calibri"/>
    </font>
    <font>
      <b/>
      <sz val="12"/>
      <color rgb="FF1F4E79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sz val="11"/>
      <color rgb="FF0000FF"/>
      <name val="Calibri"/>
    </font>
    <font>
      <sz val="11"/>
      <color rgb="FF000000"/>
      <name val="Calibri"/>
    </font>
    <font>
      <i/>
      <sz val="11"/>
      <color rgb="FF404040"/>
      <name val="Calibri"/>
    </font>
    <font>
      <b/>
      <sz val="14"/>
      <color rgb="FF000000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  <fill>
      <patternFill patternType="solid">
        <fgColor rgb="FFD9E1F2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 applyAlignment="1">
      <alignment vertical="center"/>
    </xf>
    <xf numFmtId="164" fontId="8" fillId="5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2" fontId="5" fillId="3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/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7" fillId="0" borderId="0" xfId="0" applyFont="1" applyAlignment="1">
      <alignment vertical="top" wrapText="1"/>
    </xf>
    <xf numFmtId="0" fontId="1" fillId="0" borderId="0" xfId="0" applyFont="1"/>
    <xf numFmtId="0" fontId="0" fillId="0" borderId="0" xfId="0" applyAlignment="1">
      <alignment vertical="top" wrapText="1"/>
    </xf>
    <xf numFmtId="0" fontId="7" fillId="0" borderId="0" xfId="0" applyFont="1"/>
    <xf numFmtId="0" fontId="4" fillId="4" borderId="1" xfId="0" applyFont="1" applyFill="1" applyBorder="1" applyAlignment="1">
      <alignment horizontal="right" vertical="center"/>
    </xf>
  </cellXfs>
  <cellStyles count="1">
    <cellStyle name="Normal" xfId="0" builtinId="0"/>
  </cellStyles>
  <dxfs count="4"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Social risk by category (%)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Dashboard!$B$12</c:f>
              <c:strCache>
                <c:ptCount val="1"/>
                <c:pt idx="0">
                  <c:v>Risk %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Dashboard!$A$13:$A$23</c:f>
              <c:strCache>
                <c:ptCount val="11"/>
                <c:pt idx="0">
                  <c:v>Governance &amp; Policy</c:v>
                </c:pt>
                <c:pt idx="1">
                  <c:v>Recruitment &amp; Employment</c:v>
                </c:pt>
                <c:pt idx="2">
                  <c:v>Child Labor &amp; Young Workers</c:v>
                </c:pt>
                <c:pt idx="3">
                  <c:v>Wages &amp; Benefits</c:v>
                </c:pt>
                <c:pt idx="4">
                  <c:v>Working Hours</c:v>
                </c:pt>
                <c:pt idx="5">
                  <c:v>Freedom of Association</c:v>
                </c:pt>
                <c:pt idx="6">
                  <c:v>Non‑discrimination</c:v>
                </c:pt>
                <c:pt idx="7">
                  <c:v>Harassment &amp; GBVH</c:v>
                </c:pt>
                <c:pt idx="8">
                  <c:v>Occupational Health &amp; Safety</c:v>
                </c:pt>
                <c:pt idx="9">
                  <c:v>Grievance &amp; Remedy</c:v>
                </c:pt>
                <c:pt idx="10">
                  <c:v>Subcontracting &amp; Homeworking</c:v>
                </c:pt>
              </c:strCache>
            </c:strRef>
          </c:cat>
          <c:val>
            <c:numRef>
              <c:f>Dashboard!$B$13:$B$23</c:f>
              <c:numCache>
                <c:formatCode>0.0%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6.6666666666666666E-2</c:v>
                </c:pt>
                <c:pt idx="3">
                  <c:v>0</c:v>
                </c:pt>
                <c:pt idx="4">
                  <c:v>0.17333333333333334</c:v>
                </c:pt>
                <c:pt idx="5">
                  <c:v>5.3333333333333337E-2</c:v>
                </c:pt>
                <c:pt idx="6">
                  <c:v>0</c:v>
                </c:pt>
                <c:pt idx="7">
                  <c:v>0.2</c:v>
                </c:pt>
                <c:pt idx="8">
                  <c:v>0.10666666666666667</c:v>
                </c:pt>
                <c:pt idx="9">
                  <c:v>0.14666666666666667</c:v>
                </c:pt>
                <c:pt idx="1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9D-415C-9943-0BA289A1B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Risk %</a:t>
                </a:r>
              </a:p>
            </c:rich>
          </c:tx>
          <c:overlay val="1"/>
        </c:title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Environmental risk by category (%)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Dashboard!$E$12</c:f>
              <c:strCache>
                <c:ptCount val="1"/>
                <c:pt idx="0">
                  <c:v>Risk %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Dashboard!$D$13:$D$20</c:f>
              <c:strCache>
                <c:ptCount val="8"/>
                <c:pt idx="0">
                  <c:v>Management &amp; Compliance</c:v>
                </c:pt>
                <c:pt idx="1">
                  <c:v>Energy &amp; GHG</c:v>
                </c:pt>
                <c:pt idx="2">
                  <c:v>Water</c:v>
                </c:pt>
                <c:pt idx="3">
                  <c:v>Wastewater</c:v>
                </c:pt>
                <c:pt idx="4">
                  <c:v>Chemicals</c:v>
                </c:pt>
                <c:pt idx="5">
                  <c:v>Air Emissions</c:v>
                </c:pt>
                <c:pt idx="6">
                  <c:v>Waste &amp; Circularity</c:v>
                </c:pt>
                <c:pt idx="7">
                  <c:v>Resource Efficiency</c:v>
                </c:pt>
              </c:strCache>
            </c:strRef>
          </c:cat>
          <c:val>
            <c:numRef>
              <c:f>Dashboard!$E$13:$E$20</c:f>
              <c:numCache>
                <c:formatCode>0.0%</c:formatCode>
                <c:ptCount val="8"/>
                <c:pt idx="0">
                  <c:v>0.21333333333333335</c:v>
                </c:pt>
                <c:pt idx="1">
                  <c:v>0.08</c:v>
                </c:pt>
                <c:pt idx="2">
                  <c:v>0.12</c:v>
                </c:pt>
                <c:pt idx="3">
                  <c:v>0.24</c:v>
                </c:pt>
                <c:pt idx="4">
                  <c:v>0.24</c:v>
                </c:pt>
                <c:pt idx="5">
                  <c:v>0.33333333333333331</c:v>
                </c:pt>
                <c:pt idx="6">
                  <c:v>0</c:v>
                </c:pt>
                <c:pt idx="7">
                  <c:v>0.18666666666666668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28-4116-9D3E-2896F083C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Risk %</a:t>
                </a:r>
              </a:p>
            </c:rich>
          </c:tx>
          <c:overlay val="1"/>
        </c:title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576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4</xdr:col>
      <xdr:colOff>463550</xdr:colOff>
      <xdr:row>27</xdr:row>
      <xdr:rowOff>0</xdr:rowOff>
    </xdr:from>
    <xdr:ext cx="576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showGridLines="0" tabSelected="1" workbookViewId="0">
      <pane ySplit="3" topLeftCell="A24" activePane="bottomLeft" state="frozen"/>
      <selection pane="bottomLeft" activeCell="I8" sqref="I8"/>
    </sheetView>
  </sheetViews>
  <sheetFormatPr defaultRowHeight="14.5" x14ac:dyDescent="0.35"/>
  <cols>
    <col min="1" max="1" width="30" customWidth="1"/>
    <col min="2" max="2" width="16" customWidth="1"/>
    <col min="3" max="3" width="2" customWidth="1"/>
    <col min="4" max="4" width="30" customWidth="1"/>
    <col min="5" max="5" width="16" customWidth="1"/>
    <col min="6" max="8" width="2" customWidth="1"/>
  </cols>
  <sheetData>
    <row r="1" spans="1:8" ht="21" x14ac:dyDescent="0.5">
      <c r="A1" s="20" t="s">
        <v>0</v>
      </c>
      <c r="B1" s="18"/>
      <c r="C1" s="18"/>
      <c r="D1" s="18"/>
      <c r="E1" s="18"/>
      <c r="F1" s="18"/>
      <c r="G1" s="18"/>
      <c r="H1" s="18"/>
    </row>
    <row r="3" spans="1:8" ht="15.5" x14ac:dyDescent="0.35">
      <c r="A3" s="17" t="s">
        <v>1</v>
      </c>
      <c r="B3" s="18"/>
      <c r="C3" s="18"/>
      <c r="D3" s="17" t="s">
        <v>2</v>
      </c>
      <c r="E3" s="18"/>
      <c r="F3" s="18"/>
    </row>
    <row r="4" spans="1:8" ht="18.5" x14ac:dyDescent="0.35">
      <c r="A4" s="1" t="s">
        <v>3</v>
      </c>
      <c r="B4" s="2">
        <f>Social_Assessment!J38</f>
        <v>7.515151515151515E-2</v>
      </c>
      <c r="D4" s="3" t="s">
        <v>4</v>
      </c>
      <c r="E4" s="4">
        <f>Scoring!B13</f>
        <v>0.6</v>
      </c>
    </row>
    <row r="5" spans="1:8" ht="18.5" x14ac:dyDescent="0.35">
      <c r="A5" s="1" t="s">
        <v>5</v>
      </c>
      <c r="B5" s="2">
        <f>Environmental_Assessment!J29</f>
        <v>0.17666666666666667</v>
      </c>
      <c r="D5" s="3" t="s">
        <v>6</v>
      </c>
      <c r="E5" s="4">
        <f>Scoring!B14</f>
        <v>0.4</v>
      </c>
    </row>
    <row r="6" spans="1:8" ht="18.5" x14ac:dyDescent="0.35">
      <c r="A6" s="1" t="s">
        <v>7</v>
      </c>
      <c r="B6" s="2">
        <f>B4*Scoring!B13 + B5*Scoring!B14</f>
        <v>0.11575757575757575</v>
      </c>
      <c r="D6" s="3" t="s">
        <v>8</v>
      </c>
      <c r="E6" s="5">
        <f>Scoring!B15</f>
        <v>1</v>
      </c>
    </row>
    <row r="8" spans="1:8" ht="15.5" x14ac:dyDescent="0.35">
      <c r="A8" s="17" t="s">
        <v>9</v>
      </c>
      <c r="B8" s="18"/>
      <c r="C8" s="18"/>
      <c r="D8" s="18"/>
      <c r="E8" s="18"/>
      <c r="F8" s="18"/>
    </row>
    <row r="9" spans="1:8" x14ac:dyDescent="0.35">
      <c r="A9" s="19" t="s">
        <v>10</v>
      </c>
      <c r="B9" s="18"/>
      <c r="C9" s="18"/>
      <c r="D9" s="18"/>
      <c r="E9" s="18"/>
      <c r="F9" s="18"/>
    </row>
    <row r="11" spans="1:8" ht="15.5" x14ac:dyDescent="0.35">
      <c r="A11" s="17" t="s">
        <v>11</v>
      </c>
      <c r="B11" s="18"/>
      <c r="C11" s="18"/>
      <c r="D11" s="17" t="s">
        <v>12</v>
      </c>
      <c r="E11" s="18"/>
      <c r="F11" s="18"/>
    </row>
    <row r="12" spans="1:8" x14ac:dyDescent="0.35">
      <c r="A12" s="6" t="s">
        <v>13</v>
      </c>
      <c r="B12" s="6" t="s">
        <v>14</v>
      </c>
      <c r="D12" s="6" t="s">
        <v>13</v>
      </c>
      <c r="E12" s="6" t="s">
        <v>14</v>
      </c>
    </row>
    <row r="13" spans="1:8" x14ac:dyDescent="0.35">
      <c r="A13" s="7" t="str">
        <f>Social_Assessment!L5</f>
        <v>Governance &amp; Policy</v>
      </c>
      <c r="B13" s="8">
        <f>Social_Assessment!M5</f>
        <v>0</v>
      </c>
      <c r="D13" s="7" t="str">
        <f>Environmental_Assessment!L5</f>
        <v>Management &amp; Compliance</v>
      </c>
      <c r="E13" s="8">
        <f>Environmental_Assessment!M5</f>
        <v>0.21333333333333335</v>
      </c>
    </row>
    <row r="14" spans="1:8" x14ac:dyDescent="0.35">
      <c r="A14" s="7" t="str">
        <f>Social_Assessment!L6</f>
        <v>Recruitment &amp; Employment</v>
      </c>
      <c r="B14" s="8">
        <f>Social_Assessment!M6</f>
        <v>0</v>
      </c>
      <c r="D14" s="7" t="str">
        <f>Environmental_Assessment!L6</f>
        <v>Energy &amp; GHG</v>
      </c>
      <c r="E14" s="8">
        <f>Environmental_Assessment!M6</f>
        <v>0.08</v>
      </c>
    </row>
    <row r="15" spans="1:8" x14ac:dyDescent="0.35">
      <c r="A15" s="7" t="str">
        <f>Social_Assessment!L7</f>
        <v>Child Labor &amp; Young Workers</v>
      </c>
      <c r="B15" s="8">
        <f>Social_Assessment!M7</f>
        <v>6.6666666666666666E-2</v>
      </c>
      <c r="D15" s="7" t="str">
        <f>Environmental_Assessment!L7</f>
        <v>Water</v>
      </c>
      <c r="E15" s="8">
        <f>Environmental_Assessment!M7</f>
        <v>0.12</v>
      </c>
    </row>
    <row r="16" spans="1:8" x14ac:dyDescent="0.35">
      <c r="A16" s="7" t="str">
        <f>Social_Assessment!L8</f>
        <v>Wages &amp; Benefits</v>
      </c>
      <c r="B16" s="8">
        <f>Social_Assessment!M8</f>
        <v>0</v>
      </c>
      <c r="D16" s="7" t="str">
        <f>Environmental_Assessment!L8</f>
        <v>Wastewater</v>
      </c>
      <c r="E16" s="8">
        <f>Environmental_Assessment!M8</f>
        <v>0.24</v>
      </c>
    </row>
    <row r="17" spans="1:5" x14ac:dyDescent="0.35">
      <c r="A17" s="7" t="str">
        <f>Social_Assessment!L9</f>
        <v>Working Hours</v>
      </c>
      <c r="B17" s="8">
        <f>Social_Assessment!M9</f>
        <v>0.17333333333333334</v>
      </c>
      <c r="D17" s="7" t="str">
        <f>Environmental_Assessment!L9</f>
        <v>Chemicals</v>
      </c>
      <c r="E17" s="8">
        <f>Environmental_Assessment!M9</f>
        <v>0.24</v>
      </c>
    </row>
    <row r="18" spans="1:5" x14ac:dyDescent="0.35">
      <c r="A18" s="7" t="str">
        <f>Social_Assessment!L10</f>
        <v>Freedom of Association</v>
      </c>
      <c r="B18" s="8">
        <f>Social_Assessment!M10</f>
        <v>5.3333333333333337E-2</v>
      </c>
      <c r="D18" s="7" t="str">
        <f>Environmental_Assessment!L10</f>
        <v>Air Emissions</v>
      </c>
      <c r="E18" s="8">
        <f>Environmental_Assessment!M10</f>
        <v>0.33333333333333331</v>
      </c>
    </row>
    <row r="19" spans="1:5" x14ac:dyDescent="0.35">
      <c r="A19" s="7" t="str">
        <f>Social_Assessment!L11</f>
        <v>Non‑discrimination</v>
      </c>
      <c r="B19" s="8">
        <f>Social_Assessment!M11</f>
        <v>0</v>
      </c>
      <c r="D19" s="7" t="str">
        <f>Environmental_Assessment!L11</f>
        <v>Waste &amp; Circularity</v>
      </c>
      <c r="E19" s="8">
        <f>Environmental_Assessment!M11</f>
        <v>0</v>
      </c>
    </row>
    <row r="20" spans="1:5" x14ac:dyDescent="0.35">
      <c r="A20" s="7" t="str">
        <f>Social_Assessment!L12</f>
        <v>Harassment &amp; GBVH</v>
      </c>
      <c r="B20" s="8">
        <f>Social_Assessment!M12</f>
        <v>0.2</v>
      </c>
      <c r="D20" s="7" t="str">
        <f>Environmental_Assessment!L12</f>
        <v>Resource Efficiency</v>
      </c>
      <c r="E20" s="8">
        <f>Environmental_Assessment!M12</f>
        <v>0.18666666666666668</v>
      </c>
    </row>
    <row r="21" spans="1:5" x14ac:dyDescent="0.35">
      <c r="A21" s="7" t="str">
        <f>Social_Assessment!L13</f>
        <v>Occupational Health &amp; Safety</v>
      </c>
      <c r="B21" s="8">
        <f>Social_Assessment!M13</f>
        <v>0.10666666666666667</v>
      </c>
    </row>
    <row r="22" spans="1:5" x14ac:dyDescent="0.35">
      <c r="A22" s="7" t="str">
        <f>Social_Assessment!L14</f>
        <v>Grievance &amp; Remedy</v>
      </c>
      <c r="B22" s="8">
        <f>Social_Assessment!M14</f>
        <v>0.14666666666666667</v>
      </c>
    </row>
    <row r="23" spans="1:5" x14ac:dyDescent="0.35">
      <c r="A23" s="7" t="str">
        <f>Social_Assessment!L15</f>
        <v>Subcontracting &amp; Homeworking</v>
      </c>
      <c r="B23" s="8">
        <f>Social_Assessment!M15</f>
        <v>0.08</v>
      </c>
    </row>
  </sheetData>
  <mergeCells count="7">
    <mergeCell ref="A1:H1"/>
    <mergeCell ref="D11:F11"/>
    <mergeCell ref="A11:C11"/>
    <mergeCell ref="A9:F9"/>
    <mergeCell ref="A8:F8"/>
    <mergeCell ref="D3:F3"/>
    <mergeCell ref="A3:C3"/>
  </mergeCells>
  <conditionalFormatting sqref="B4:B6">
    <cfRule type="colorScale" priority="1">
      <colorScale>
        <cfvo type="num" val="0"/>
        <cfvo type="num" val="0.5"/>
        <cfvo type="num" val="1"/>
        <color rgb="FFC6EFCE"/>
        <color rgb="FFFFEB9C"/>
        <color rgb="FFFFC7CE"/>
      </colorScale>
    </cfRule>
  </conditionalFormatting>
  <conditionalFormatting sqref="B13:B23">
    <cfRule type="colorScale" priority="4">
      <colorScale>
        <cfvo type="num" val="0"/>
        <cfvo type="num" val="0.5"/>
        <cfvo type="num" val="1"/>
        <color rgb="FFC6EFCE"/>
        <color rgb="FFFFEB9C"/>
        <color rgb="FFFFC7CE"/>
      </colorScale>
    </cfRule>
  </conditionalFormatting>
  <conditionalFormatting sqref="E6">
    <cfRule type="cellIs" dxfId="3" priority="2" operator="notEqual">
      <formula>1</formula>
    </cfRule>
    <cfRule type="cellIs" dxfId="2" priority="3" operator="equal">
      <formula>1</formula>
    </cfRule>
  </conditionalFormatting>
  <conditionalFormatting sqref="E13:E20">
    <cfRule type="colorScale" priority="5">
      <colorScale>
        <cfvo type="num" val="0"/>
        <cfvo type="num" val="0.5"/>
        <cfvo type="num" val="1"/>
        <color rgb="FFC6EFCE"/>
        <color rgb="FFFFEB9C"/>
        <color rgb="FFFFC7CE"/>
      </colorScale>
    </cfRule>
  </conditionalFormatting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showGridLines="0" workbookViewId="0">
      <pane ySplit="2" topLeftCell="A3" activePane="bottomLeft" state="frozen"/>
      <selection pane="bottomLeft" activeCell="A4" sqref="A4:H6"/>
    </sheetView>
  </sheetViews>
  <sheetFormatPr defaultRowHeight="14.5" x14ac:dyDescent="0.35"/>
  <cols>
    <col min="1" max="1" width="26" customWidth="1"/>
    <col min="2" max="2" width="22" customWidth="1"/>
    <col min="3" max="8" width="18" customWidth="1"/>
  </cols>
  <sheetData>
    <row r="1" spans="1:8" ht="21" x14ac:dyDescent="0.5">
      <c r="A1" s="20" t="s">
        <v>15</v>
      </c>
      <c r="B1" s="18"/>
      <c r="C1" s="18"/>
      <c r="D1" s="18"/>
      <c r="E1" s="18"/>
      <c r="F1" s="18"/>
      <c r="G1" s="18"/>
      <c r="H1" s="18"/>
    </row>
    <row r="3" spans="1:8" ht="15.5" x14ac:dyDescent="0.35">
      <c r="A3" s="17" t="s">
        <v>16</v>
      </c>
      <c r="B3" s="18"/>
      <c r="C3" s="18"/>
      <c r="D3" s="18"/>
      <c r="E3" s="18"/>
      <c r="F3" s="18"/>
      <c r="G3" s="18"/>
      <c r="H3" s="18"/>
    </row>
    <row r="4" spans="1:8" ht="60" customHeight="1" x14ac:dyDescent="0.35">
      <c r="A4" s="21" t="s">
        <v>17</v>
      </c>
      <c r="B4" s="18"/>
      <c r="C4" s="18"/>
      <c r="D4" s="18"/>
      <c r="E4" s="18"/>
      <c r="F4" s="18"/>
      <c r="G4" s="18"/>
      <c r="H4" s="18"/>
    </row>
    <row r="5" spans="1:8" ht="18" customHeight="1" x14ac:dyDescent="0.35">
      <c r="A5" s="18"/>
      <c r="B5" s="18"/>
      <c r="C5" s="18"/>
      <c r="D5" s="18"/>
      <c r="E5" s="18"/>
      <c r="F5" s="18"/>
      <c r="G5" s="18"/>
      <c r="H5" s="18"/>
    </row>
    <row r="6" spans="1:8" ht="18" customHeight="1" x14ac:dyDescent="0.35">
      <c r="A6" s="18"/>
      <c r="B6" s="18"/>
      <c r="C6" s="18"/>
      <c r="D6" s="18"/>
      <c r="E6" s="18"/>
      <c r="F6" s="18"/>
      <c r="G6" s="18"/>
      <c r="H6" s="18"/>
    </row>
    <row r="8" spans="1:8" ht="15.5" x14ac:dyDescent="0.35">
      <c r="A8" s="17" t="s">
        <v>18</v>
      </c>
      <c r="B8" s="18"/>
      <c r="C8" s="18"/>
      <c r="D8" s="18"/>
      <c r="E8" s="18"/>
      <c r="F8" s="18"/>
      <c r="G8" s="18"/>
      <c r="H8" s="18"/>
    </row>
    <row r="9" spans="1:8" ht="60" customHeight="1" x14ac:dyDescent="0.35">
      <c r="A9" s="21" t="s">
        <v>19</v>
      </c>
      <c r="B9" s="18"/>
      <c r="C9" s="18"/>
      <c r="D9" s="18"/>
      <c r="E9" s="18"/>
      <c r="F9" s="18"/>
      <c r="G9" s="18"/>
      <c r="H9" s="18"/>
    </row>
    <row r="10" spans="1:8" ht="18" customHeight="1" x14ac:dyDescent="0.35">
      <c r="A10" s="18"/>
      <c r="B10" s="18"/>
      <c r="C10" s="18"/>
      <c r="D10" s="18"/>
      <c r="E10" s="18"/>
      <c r="F10" s="18"/>
      <c r="G10" s="18"/>
      <c r="H10" s="18"/>
    </row>
    <row r="11" spans="1:8" ht="18" customHeight="1" x14ac:dyDescent="0.35">
      <c r="A11" s="18"/>
      <c r="B11" s="18"/>
      <c r="C11" s="18"/>
      <c r="D11" s="18"/>
      <c r="E11" s="18"/>
      <c r="F11" s="18"/>
      <c r="G11" s="18"/>
      <c r="H11" s="18"/>
    </row>
    <row r="13" spans="1:8" ht="15.5" x14ac:dyDescent="0.35">
      <c r="A13" s="17" t="s">
        <v>20</v>
      </c>
      <c r="B13" s="18"/>
      <c r="C13" s="18"/>
      <c r="D13" s="18"/>
      <c r="E13" s="18"/>
      <c r="F13" s="18"/>
      <c r="G13" s="18"/>
      <c r="H13" s="18"/>
    </row>
    <row r="14" spans="1:8" ht="60" customHeight="1" x14ac:dyDescent="0.35">
      <c r="A14" s="21" t="s">
        <v>21</v>
      </c>
      <c r="B14" s="18"/>
      <c r="C14" s="18"/>
      <c r="D14" s="18"/>
      <c r="E14" s="18"/>
      <c r="F14" s="18"/>
      <c r="G14" s="18"/>
      <c r="H14" s="18"/>
    </row>
    <row r="15" spans="1:8" ht="18" customHeight="1" x14ac:dyDescent="0.35">
      <c r="A15" s="18"/>
      <c r="B15" s="18"/>
      <c r="C15" s="18"/>
      <c r="D15" s="18"/>
      <c r="E15" s="18"/>
      <c r="F15" s="18"/>
      <c r="G15" s="18"/>
      <c r="H15" s="18"/>
    </row>
    <row r="16" spans="1:8" ht="18" customHeight="1" x14ac:dyDescent="0.35">
      <c r="A16" s="18"/>
      <c r="B16" s="18"/>
      <c r="C16" s="18"/>
      <c r="D16" s="18"/>
      <c r="E16" s="18"/>
      <c r="F16" s="18"/>
      <c r="G16" s="18"/>
      <c r="H16" s="18"/>
    </row>
    <row r="18" spans="1:8" ht="15.5" x14ac:dyDescent="0.35">
      <c r="A18" s="17" t="s">
        <v>22</v>
      </c>
      <c r="B18" s="18"/>
      <c r="C18" s="18"/>
      <c r="D18" s="18"/>
      <c r="E18" s="18"/>
      <c r="F18" s="18"/>
      <c r="G18" s="18"/>
      <c r="H18" s="18"/>
    </row>
    <row r="19" spans="1:8" ht="60" customHeight="1" x14ac:dyDescent="0.35">
      <c r="A19" s="21" t="s">
        <v>23</v>
      </c>
      <c r="B19" s="18"/>
      <c r="C19" s="18"/>
      <c r="D19" s="18"/>
      <c r="E19" s="18"/>
      <c r="F19" s="18"/>
      <c r="G19" s="18"/>
      <c r="H19" s="18"/>
    </row>
    <row r="20" spans="1:8" ht="18" customHeight="1" x14ac:dyDescent="0.35">
      <c r="A20" s="18"/>
      <c r="B20" s="18"/>
      <c r="C20" s="18"/>
      <c r="D20" s="18"/>
      <c r="E20" s="18"/>
      <c r="F20" s="18"/>
      <c r="G20" s="18"/>
      <c r="H20" s="18"/>
    </row>
    <row r="21" spans="1:8" ht="18" customHeight="1" x14ac:dyDescent="0.35">
      <c r="A21" s="18"/>
      <c r="B21" s="18"/>
      <c r="C21" s="18"/>
      <c r="D21" s="18"/>
      <c r="E21" s="18"/>
      <c r="F21" s="18"/>
      <c r="G21" s="18"/>
      <c r="H21" s="18"/>
    </row>
  </sheetData>
  <mergeCells count="9">
    <mergeCell ref="A1:H1"/>
    <mergeCell ref="A18:H18"/>
    <mergeCell ref="A3:H3"/>
    <mergeCell ref="A19:H21"/>
    <mergeCell ref="A14:H16"/>
    <mergeCell ref="A13:H13"/>
    <mergeCell ref="A9:H11"/>
    <mergeCell ref="A8:H8"/>
    <mergeCell ref="A4:H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showGridLines="0" workbookViewId="0">
      <pane ySplit="3" topLeftCell="A4" activePane="bottomLeft" state="frozen"/>
      <selection pane="bottomLeft" sqref="A1:H1"/>
    </sheetView>
  </sheetViews>
  <sheetFormatPr defaultRowHeight="14.5" x14ac:dyDescent="0.35"/>
  <cols>
    <col min="1" max="1" width="18" customWidth="1"/>
    <col min="2" max="2" width="12" customWidth="1"/>
    <col min="3" max="3" width="56" customWidth="1"/>
    <col min="4" max="5" width="2" customWidth="1"/>
    <col min="6" max="6" width="18" customWidth="1"/>
    <col min="7" max="7" width="16" customWidth="1"/>
    <col min="8" max="8" width="56" customWidth="1"/>
  </cols>
  <sheetData>
    <row r="1" spans="1:8" ht="21" x14ac:dyDescent="0.5">
      <c r="A1" s="20" t="s">
        <v>24</v>
      </c>
      <c r="B1" s="18"/>
      <c r="C1" s="18"/>
      <c r="D1" s="18"/>
      <c r="E1" s="18"/>
      <c r="F1" s="18"/>
      <c r="G1" s="18"/>
      <c r="H1" s="18"/>
    </row>
    <row r="3" spans="1:8" ht="15.5" x14ac:dyDescent="0.35">
      <c r="A3" s="17" t="s">
        <v>25</v>
      </c>
      <c r="B3" s="18"/>
      <c r="C3" s="18"/>
      <c r="D3" s="18"/>
      <c r="F3" s="17" t="s">
        <v>26</v>
      </c>
      <c r="G3" s="18"/>
      <c r="H3" s="18"/>
    </row>
    <row r="4" spans="1:8" x14ac:dyDescent="0.35">
      <c r="A4" s="6" t="s">
        <v>27</v>
      </c>
      <c r="B4" s="6" t="s">
        <v>28</v>
      </c>
      <c r="C4" s="6" t="s">
        <v>29</v>
      </c>
      <c r="D4" s="6"/>
      <c r="F4" s="6" t="s">
        <v>27</v>
      </c>
      <c r="G4" s="6" t="s">
        <v>28</v>
      </c>
      <c r="H4" s="6" t="s">
        <v>29</v>
      </c>
    </row>
    <row r="5" spans="1:8" ht="29" x14ac:dyDescent="0.35">
      <c r="A5" s="9">
        <v>1</v>
      </c>
      <c r="B5" s="9" t="s">
        <v>30</v>
      </c>
      <c r="C5" s="7" t="s">
        <v>31</v>
      </c>
      <c r="F5" s="9">
        <v>1</v>
      </c>
      <c r="G5" s="9" t="s">
        <v>32</v>
      </c>
      <c r="H5" s="7" t="s">
        <v>33</v>
      </c>
    </row>
    <row r="6" spans="1:8" x14ac:dyDescent="0.35">
      <c r="A6" s="9">
        <v>2</v>
      </c>
      <c r="B6" s="9" t="s">
        <v>34</v>
      </c>
      <c r="C6" s="7" t="s">
        <v>35</v>
      </c>
      <c r="F6" s="9">
        <v>2</v>
      </c>
      <c r="G6" s="9" t="s">
        <v>36</v>
      </c>
      <c r="H6" s="7" t="s">
        <v>37</v>
      </c>
    </row>
    <row r="7" spans="1:8" ht="29" x14ac:dyDescent="0.35">
      <c r="A7" s="9">
        <v>3</v>
      </c>
      <c r="B7" s="9" t="s">
        <v>38</v>
      </c>
      <c r="C7" s="7" t="s">
        <v>39</v>
      </c>
      <c r="F7" s="9">
        <v>3</v>
      </c>
      <c r="G7" s="9" t="s">
        <v>40</v>
      </c>
      <c r="H7" s="7" t="s">
        <v>41</v>
      </c>
    </row>
    <row r="8" spans="1:8" x14ac:dyDescent="0.35">
      <c r="A8" s="9">
        <v>4</v>
      </c>
      <c r="B8" s="9" t="s">
        <v>42</v>
      </c>
      <c r="C8" s="7" t="s">
        <v>43</v>
      </c>
      <c r="F8" s="9">
        <v>4</v>
      </c>
      <c r="G8" s="9" t="s">
        <v>44</v>
      </c>
      <c r="H8" s="7" t="s">
        <v>45</v>
      </c>
    </row>
    <row r="9" spans="1:8" ht="29" x14ac:dyDescent="0.35">
      <c r="A9" s="9">
        <v>5</v>
      </c>
      <c r="B9" s="9" t="s">
        <v>46</v>
      </c>
      <c r="C9" s="7" t="s">
        <v>47</v>
      </c>
      <c r="F9" s="9">
        <v>5</v>
      </c>
      <c r="G9" s="9" t="s">
        <v>48</v>
      </c>
      <c r="H9" s="7" t="s">
        <v>49</v>
      </c>
    </row>
    <row r="12" spans="1:8" ht="15.5" x14ac:dyDescent="0.35">
      <c r="A12" s="17" t="s">
        <v>50</v>
      </c>
      <c r="B12" s="18"/>
      <c r="C12" s="18"/>
      <c r="D12" s="18"/>
    </row>
    <row r="13" spans="1:8" x14ac:dyDescent="0.35">
      <c r="A13" s="10" t="s">
        <v>51</v>
      </c>
      <c r="B13" s="4">
        <v>0.6</v>
      </c>
    </row>
    <row r="14" spans="1:8" x14ac:dyDescent="0.35">
      <c r="A14" s="10" t="s">
        <v>52</v>
      </c>
      <c r="B14" s="4">
        <v>0.4</v>
      </c>
    </row>
    <row r="15" spans="1:8" x14ac:dyDescent="0.35">
      <c r="A15" s="10" t="s">
        <v>53</v>
      </c>
      <c r="B15" s="4">
        <f>B13+B14</f>
        <v>1</v>
      </c>
    </row>
  </sheetData>
  <mergeCells count="4">
    <mergeCell ref="F3:H3"/>
    <mergeCell ref="A12:D12"/>
    <mergeCell ref="A3:D3"/>
    <mergeCell ref="A1:H1"/>
  </mergeCells>
  <conditionalFormatting sqref="B15">
    <cfRule type="cellIs" dxfId="1" priority="1" operator="notEqual">
      <formula>1</formula>
    </cfRule>
    <cfRule type="cellIs" dxfId="0" priority="2" operator="equal">
      <formula>1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8"/>
  <sheetViews>
    <sheetView showGridLines="0" workbookViewId="0">
      <pane ySplit="3" topLeftCell="A35" activePane="bottomLeft" state="frozen"/>
      <selection pane="bottomLeft" activeCell="D22" sqref="D22"/>
    </sheetView>
  </sheetViews>
  <sheetFormatPr defaultRowHeight="14.5" x14ac:dyDescent="0.35"/>
  <cols>
    <col min="1" max="1" width="22" customWidth="1"/>
    <col min="2" max="2" width="18" customWidth="1"/>
    <col min="3" max="3" width="52" customWidth="1"/>
    <col min="4" max="4" width="34" customWidth="1"/>
    <col min="5" max="5" width="14" customWidth="1"/>
    <col min="6" max="6" width="16" customWidth="1"/>
    <col min="7" max="7" width="10" customWidth="1"/>
    <col min="8" max="9" width="12" customWidth="1"/>
    <col min="10" max="10" width="10" customWidth="1"/>
    <col min="12" max="12" width="26" customWidth="1"/>
    <col min="13" max="13" width="10" customWidth="1"/>
  </cols>
  <sheetData>
    <row r="1" spans="1:13" ht="21" x14ac:dyDescent="0.5">
      <c r="A1" s="20" t="s">
        <v>54</v>
      </c>
      <c r="B1" s="18"/>
      <c r="C1" s="18"/>
      <c r="D1" s="18"/>
      <c r="E1" s="18"/>
      <c r="F1" s="18"/>
      <c r="G1" s="18"/>
      <c r="H1" s="18"/>
      <c r="I1" s="18"/>
      <c r="J1" s="18"/>
    </row>
    <row r="3" spans="1:13" ht="28" customHeight="1" x14ac:dyDescent="0.35">
      <c r="A3" s="6" t="s">
        <v>13</v>
      </c>
      <c r="B3" s="6" t="s">
        <v>55</v>
      </c>
      <c r="C3" s="6" t="s">
        <v>56</v>
      </c>
      <c r="D3" s="6" t="s">
        <v>57</v>
      </c>
      <c r="E3" s="6" t="s">
        <v>58</v>
      </c>
      <c r="F3" s="6" t="s">
        <v>59</v>
      </c>
      <c r="G3" s="6" t="s">
        <v>60</v>
      </c>
      <c r="H3" s="6" t="s">
        <v>61</v>
      </c>
      <c r="I3" s="6" t="s">
        <v>62</v>
      </c>
      <c r="J3" s="6" t="s">
        <v>14</v>
      </c>
      <c r="L3" s="22" t="s">
        <v>63</v>
      </c>
      <c r="M3" s="18"/>
    </row>
    <row r="4" spans="1:13" ht="42" customHeight="1" x14ac:dyDescent="0.35">
      <c r="A4" s="7" t="s">
        <v>64</v>
      </c>
      <c r="B4" s="7" t="s">
        <v>65</v>
      </c>
      <c r="C4" s="7" t="s">
        <v>66</v>
      </c>
      <c r="D4" s="7"/>
      <c r="E4" s="11">
        <v>5</v>
      </c>
      <c r="F4" s="11">
        <v>0</v>
      </c>
      <c r="G4" s="4">
        <v>1</v>
      </c>
      <c r="H4" s="12">
        <f t="shared" ref="H4:H36" si="0">IF(AND(ISNUMBER(E4),ISNUMBER(F4)),E4*F4*G4,0)</f>
        <v>0</v>
      </c>
      <c r="I4" s="12">
        <f t="shared" ref="I4:I36" si="1">IF(AND(ISNUMBER(E4),ISNUMBER(F4)),25*G4,0)</f>
        <v>25</v>
      </c>
      <c r="J4" s="13">
        <f t="shared" ref="J4:J36" si="2">IF(I4=0,"",H4/I4)</f>
        <v>0</v>
      </c>
      <c r="L4" s="6" t="s">
        <v>13</v>
      </c>
      <c r="M4" s="6" t="s">
        <v>14</v>
      </c>
    </row>
    <row r="5" spans="1:13" ht="42" customHeight="1" x14ac:dyDescent="0.35">
      <c r="A5" s="7" t="s">
        <v>64</v>
      </c>
      <c r="B5" s="7" t="s">
        <v>67</v>
      </c>
      <c r="C5" s="7" t="s">
        <v>68</v>
      </c>
      <c r="D5" s="7"/>
      <c r="E5" s="11">
        <v>3</v>
      </c>
      <c r="F5" s="11">
        <v>0</v>
      </c>
      <c r="G5" s="4">
        <v>1</v>
      </c>
      <c r="H5" s="12">
        <f t="shared" si="0"/>
        <v>0</v>
      </c>
      <c r="I5" s="12">
        <f t="shared" si="1"/>
        <v>25</v>
      </c>
      <c r="J5" s="13">
        <f t="shared" si="2"/>
        <v>0</v>
      </c>
      <c r="L5" s="9" t="s">
        <v>64</v>
      </c>
      <c r="M5" s="14">
        <f>IFERROR(SUMIF(A4:A36,L5,H4:H36)/SUMIF(A4:A36,L5,I4:I36),"")</f>
        <v>0</v>
      </c>
    </row>
    <row r="6" spans="1:13" ht="42" customHeight="1" x14ac:dyDescent="0.35">
      <c r="A6" s="7" t="s">
        <v>64</v>
      </c>
      <c r="B6" s="7" t="s">
        <v>69</v>
      </c>
      <c r="C6" s="7" t="s">
        <v>70</v>
      </c>
      <c r="D6" s="7"/>
      <c r="E6" s="11">
        <v>3</v>
      </c>
      <c r="F6" s="11">
        <v>0</v>
      </c>
      <c r="G6" s="4">
        <v>1</v>
      </c>
      <c r="H6" s="12">
        <f t="shared" si="0"/>
        <v>0</v>
      </c>
      <c r="I6" s="12">
        <f t="shared" si="1"/>
        <v>25</v>
      </c>
      <c r="J6" s="13">
        <f t="shared" si="2"/>
        <v>0</v>
      </c>
      <c r="L6" s="9" t="s">
        <v>71</v>
      </c>
      <c r="M6" s="14">
        <f>IFERROR(SUMIF(A4:A36,L6,H4:H36)/SUMIF(A4:A36,L6,I4:I36),"")</f>
        <v>0</v>
      </c>
    </row>
    <row r="7" spans="1:13" ht="42" customHeight="1" x14ac:dyDescent="0.35">
      <c r="A7" s="7" t="s">
        <v>71</v>
      </c>
      <c r="B7" s="7" t="s">
        <v>72</v>
      </c>
      <c r="C7" s="7" t="s">
        <v>73</v>
      </c>
      <c r="D7" s="7"/>
      <c r="E7" s="11">
        <v>5</v>
      </c>
      <c r="F7" s="11">
        <v>0</v>
      </c>
      <c r="G7" s="4">
        <v>1</v>
      </c>
      <c r="H7" s="12">
        <f t="shared" si="0"/>
        <v>0</v>
      </c>
      <c r="I7" s="12">
        <f t="shared" si="1"/>
        <v>25</v>
      </c>
      <c r="J7" s="13">
        <f t="shared" si="2"/>
        <v>0</v>
      </c>
      <c r="L7" s="9" t="s">
        <v>74</v>
      </c>
      <c r="M7" s="14">
        <f>IFERROR(SUMIF(A4:A36,L7,H4:H36)/SUMIF(A4:A36,L7,I4:I36),"")</f>
        <v>6.6666666666666666E-2</v>
      </c>
    </row>
    <row r="8" spans="1:13" ht="42" customHeight="1" x14ac:dyDescent="0.35">
      <c r="A8" s="7" t="s">
        <v>71</v>
      </c>
      <c r="B8" s="7" t="s">
        <v>75</v>
      </c>
      <c r="C8" s="7" t="s">
        <v>76</v>
      </c>
      <c r="D8" s="7"/>
      <c r="E8" s="11">
        <v>5</v>
      </c>
      <c r="F8" s="11">
        <v>0</v>
      </c>
      <c r="G8" s="4">
        <v>1</v>
      </c>
      <c r="H8" s="12">
        <f t="shared" si="0"/>
        <v>0</v>
      </c>
      <c r="I8" s="12">
        <f t="shared" si="1"/>
        <v>25</v>
      </c>
      <c r="J8" s="13">
        <f t="shared" si="2"/>
        <v>0</v>
      </c>
      <c r="L8" s="9" t="s">
        <v>77</v>
      </c>
      <c r="M8" s="14">
        <f>IFERROR(SUMIF(A4:A36,L8,H4:H36)/SUMIF(A4:A36,L8,I4:I36),"")</f>
        <v>0</v>
      </c>
    </row>
    <row r="9" spans="1:13" ht="42" customHeight="1" x14ac:dyDescent="0.35">
      <c r="A9" s="7" t="s">
        <v>71</v>
      </c>
      <c r="B9" s="7" t="s">
        <v>78</v>
      </c>
      <c r="C9" s="7" t="s">
        <v>79</v>
      </c>
      <c r="D9" s="7"/>
      <c r="E9" s="11">
        <v>5</v>
      </c>
      <c r="F9" s="11">
        <v>0</v>
      </c>
      <c r="G9" s="4">
        <v>1</v>
      </c>
      <c r="H9" s="12">
        <f t="shared" si="0"/>
        <v>0</v>
      </c>
      <c r="I9" s="12">
        <f t="shared" si="1"/>
        <v>25</v>
      </c>
      <c r="J9" s="13">
        <f t="shared" si="2"/>
        <v>0</v>
      </c>
      <c r="L9" s="9" t="s">
        <v>80</v>
      </c>
      <c r="M9" s="14">
        <f>IFERROR(SUMIF(A4:A36,L9,H4:H36)/SUMIF(A4:A36,L9,I4:I36),"")</f>
        <v>0.17333333333333334</v>
      </c>
    </row>
    <row r="10" spans="1:13" ht="42" customHeight="1" x14ac:dyDescent="0.35">
      <c r="A10" s="7" t="s">
        <v>74</v>
      </c>
      <c r="B10" s="7" t="s">
        <v>81</v>
      </c>
      <c r="C10" s="7" t="s">
        <v>82</v>
      </c>
      <c r="D10" s="7"/>
      <c r="E10" s="11">
        <v>5</v>
      </c>
      <c r="F10" s="11">
        <v>1</v>
      </c>
      <c r="G10" s="4">
        <v>1</v>
      </c>
      <c r="H10" s="12">
        <f t="shared" si="0"/>
        <v>5</v>
      </c>
      <c r="I10" s="12">
        <f t="shared" si="1"/>
        <v>25</v>
      </c>
      <c r="J10" s="13">
        <f t="shared" si="2"/>
        <v>0.2</v>
      </c>
      <c r="L10" s="9" t="s">
        <v>83</v>
      </c>
      <c r="M10" s="14">
        <f>IFERROR(SUMIF(A4:A36,L10,H4:H36)/SUMIF(A4:A36,L10,I4:I36),"")</f>
        <v>5.3333333333333337E-2</v>
      </c>
    </row>
    <row r="11" spans="1:13" ht="42" customHeight="1" x14ac:dyDescent="0.35">
      <c r="A11" s="7" t="s">
        <v>74</v>
      </c>
      <c r="B11" s="7" t="s">
        <v>84</v>
      </c>
      <c r="C11" s="7" t="s">
        <v>85</v>
      </c>
      <c r="D11" s="7"/>
      <c r="E11" s="11">
        <v>5</v>
      </c>
      <c r="F11" s="11">
        <v>0</v>
      </c>
      <c r="G11" s="4">
        <v>1</v>
      </c>
      <c r="H11" s="12">
        <f t="shared" si="0"/>
        <v>0</v>
      </c>
      <c r="I11" s="12">
        <f t="shared" si="1"/>
        <v>25</v>
      </c>
      <c r="J11" s="13">
        <f t="shared" si="2"/>
        <v>0</v>
      </c>
      <c r="L11" s="9" t="s">
        <v>86</v>
      </c>
      <c r="M11" s="14">
        <f>IFERROR(SUMIF(A4:A36,L11,H4:H36)/SUMIF(A4:A36,L11,I4:I36),"")</f>
        <v>0</v>
      </c>
    </row>
    <row r="12" spans="1:13" ht="42" customHeight="1" x14ac:dyDescent="0.35">
      <c r="A12" s="7" t="s">
        <v>74</v>
      </c>
      <c r="B12" s="7" t="s">
        <v>87</v>
      </c>
      <c r="C12" s="7" t="s">
        <v>88</v>
      </c>
      <c r="D12" s="7"/>
      <c r="E12" s="11">
        <v>5</v>
      </c>
      <c r="F12" s="11">
        <v>0</v>
      </c>
      <c r="G12" s="4">
        <v>1</v>
      </c>
      <c r="H12" s="12">
        <f t="shared" si="0"/>
        <v>0</v>
      </c>
      <c r="I12" s="12">
        <f t="shared" si="1"/>
        <v>25</v>
      </c>
      <c r="J12" s="13">
        <f t="shared" si="2"/>
        <v>0</v>
      </c>
      <c r="L12" s="9" t="s">
        <v>89</v>
      </c>
      <c r="M12" s="14">
        <f>IFERROR(SUMIF(A4:A36,L12,H4:H36)/SUMIF(A4:A36,L12,I4:I36),"")</f>
        <v>0.2</v>
      </c>
    </row>
    <row r="13" spans="1:13" ht="42" customHeight="1" x14ac:dyDescent="0.35">
      <c r="A13" s="7" t="s">
        <v>77</v>
      </c>
      <c r="B13" s="7" t="s">
        <v>90</v>
      </c>
      <c r="C13" s="7" t="s">
        <v>91</v>
      </c>
      <c r="D13" s="7"/>
      <c r="E13" s="11">
        <v>5</v>
      </c>
      <c r="F13" s="11">
        <v>0</v>
      </c>
      <c r="G13" s="4">
        <v>1</v>
      </c>
      <c r="H13" s="12">
        <f t="shared" si="0"/>
        <v>0</v>
      </c>
      <c r="I13" s="12">
        <f t="shared" si="1"/>
        <v>25</v>
      </c>
      <c r="J13" s="13">
        <f t="shared" si="2"/>
        <v>0</v>
      </c>
      <c r="L13" s="9" t="s">
        <v>92</v>
      </c>
      <c r="M13" s="14">
        <f>IFERROR(SUMIF(A4:A36,L13,H4:H36)/SUMIF(A4:A36,L13,I4:I36),"")</f>
        <v>0.10666666666666667</v>
      </c>
    </row>
    <row r="14" spans="1:13" ht="42" customHeight="1" x14ac:dyDescent="0.35">
      <c r="A14" s="7" t="s">
        <v>77</v>
      </c>
      <c r="B14" s="7" t="s">
        <v>93</v>
      </c>
      <c r="C14" s="7" t="s">
        <v>94</v>
      </c>
      <c r="D14" s="7"/>
      <c r="E14" s="11">
        <v>5</v>
      </c>
      <c r="F14" s="11">
        <v>0</v>
      </c>
      <c r="G14" s="4">
        <v>1</v>
      </c>
      <c r="H14" s="12">
        <f t="shared" si="0"/>
        <v>0</v>
      </c>
      <c r="I14" s="12">
        <f t="shared" si="1"/>
        <v>25</v>
      </c>
      <c r="J14" s="13">
        <f t="shared" si="2"/>
        <v>0</v>
      </c>
      <c r="L14" s="9" t="s">
        <v>95</v>
      </c>
      <c r="M14" s="14">
        <f>IFERROR(SUMIF(A4:A36,L14,H4:H36)/SUMIF(A4:A36,L14,I4:I36),"")</f>
        <v>0.14666666666666667</v>
      </c>
    </row>
    <row r="15" spans="1:13" ht="42" customHeight="1" x14ac:dyDescent="0.35">
      <c r="A15" s="7" t="s">
        <v>77</v>
      </c>
      <c r="B15" s="7" t="s">
        <v>96</v>
      </c>
      <c r="C15" s="7" t="s">
        <v>97</v>
      </c>
      <c r="D15" s="7"/>
      <c r="E15" s="11">
        <v>5</v>
      </c>
      <c r="F15" s="11">
        <v>0</v>
      </c>
      <c r="G15" s="4">
        <v>1</v>
      </c>
      <c r="H15" s="12">
        <f t="shared" si="0"/>
        <v>0</v>
      </c>
      <c r="I15" s="12">
        <f t="shared" si="1"/>
        <v>25</v>
      </c>
      <c r="J15" s="13">
        <f t="shared" si="2"/>
        <v>0</v>
      </c>
      <c r="L15" s="9" t="s">
        <v>98</v>
      </c>
      <c r="M15" s="14">
        <f>IFERROR(SUMIF(A4:A36,L15,H4:H36)/SUMIF(A4:A36,L15,I4:I36),"")</f>
        <v>0.08</v>
      </c>
    </row>
    <row r="16" spans="1:13" ht="42" customHeight="1" x14ac:dyDescent="0.35">
      <c r="A16" s="7" t="s">
        <v>80</v>
      </c>
      <c r="B16" s="7" t="s">
        <v>99</v>
      </c>
      <c r="C16" s="7" t="s">
        <v>100</v>
      </c>
      <c r="D16" s="7"/>
      <c r="E16" s="11">
        <v>5</v>
      </c>
      <c r="F16" s="11">
        <v>1</v>
      </c>
      <c r="G16" s="4">
        <v>1</v>
      </c>
      <c r="H16" s="12">
        <f t="shared" si="0"/>
        <v>5</v>
      </c>
      <c r="I16" s="12">
        <f t="shared" si="1"/>
        <v>25</v>
      </c>
      <c r="J16" s="13">
        <f t="shared" si="2"/>
        <v>0.2</v>
      </c>
    </row>
    <row r="17" spans="1:10" ht="42" customHeight="1" x14ac:dyDescent="0.35">
      <c r="A17" s="7" t="s">
        <v>80</v>
      </c>
      <c r="B17" s="7" t="s">
        <v>101</v>
      </c>
      <c r="C17" s="7" t="s">
        <v>102</v>
      </c>
      <c r="D17" s="7"/>
      <c r="E17" s="11">
        <v>5</v>
      </c>
      <c r="F17" s="11">
        <v>1</v>
      </c>
      <c r="G17" s="4">
        <v>1</v>
      </c>
      <c r="H17" s="12">
        <f t="shared" si="0"/>
        <v>5</v>
      </c>
      <c r="I17" s="12">
        <f t="shared" si="1"/>
        <v>25</v>
      </c>
      <c r="J17" s="13">
        <f t="shared" si="2"/>
        <v>0.2</v>
      </c>
    </row>
    <row r="18" spans="1:10" ht="42" customHeight="1" x14ac:dyDescent="0.35">
      <c r="A18" s="7" t="s">
        <v>80</v>
      </c>
      <c r="B18" s="7" t="s">
        <v>103</v>
      </c>
      <c r="C18" s="7" t="s">
        <v>104</v>
      </c>
      <c r="D18" s="7"/>
      <c r="E18" s="11">
        <v>3</v>
      </c>
      <c r="F18" s="11">
        <v>1</v>
      </c>
      <c r="G18" s="4">
        <v>1</v>
      </c>
      <c r="H18" s="12">
        <f t="shared" si="0"/>
        <v>3</v>
      </c>
      <c r="I18" s="12">
        <f t="shared" si="1"/>
        <v>25</v>
      </c>
      <c r="J18" s="13">
        <f t="shared" si="2"/>
        <v>0.12</v>
      </c>
    </row>
    <row r="19" spans="1:10" ht="42" customHeight="1" x14ac:dyDescent="0.35">
      <c r="A19" s="7" t="s">
        <v>83</v>
      </c>
      <c r="B19" s="7" t="s">
        <v>105</v>
      </c>
      <c r="C19" s="7" t="s">
        <v>106</v>
      </c>
      <c r="D19" s="7"/>
      <c r="E19" s="11">
        <v>4</v>
      </c>
      <c r="F19" s="11">
        <v>1</v>
      </c>
      <c r="G19" s="4">
        <v>1</v>
      </c>
      <c r="H19" s="12">
        <f t="shared" si="0"/>
        <v>4</v>
      </c>
      <c r="I19" s="12">
        <f t="shared" si="1"/>
        <v>25</v>
      </c>
      <c r="J19" s="13">
        <f t="shared" si="2"/>
        <v>0.16</v>
      </c>
    </row>
    <row r="20" spans="1:10" ht="42" customHeight="1" x14ac:dyDescent="0.35">
      <c r="A20" s="7" t="s">
        <v>83</v>
      </c>
      <c r="B20" s="7" t="s">
        <v>107</v>
      </c>
      <c r="C20" s="7" t="s">
        <v>108</v>
      </c>
      <c r="D20" s="7"/>
      <c r="E20" s="11">
        <v>4</v>
      </c>
      <c r="F20" s="11">
        <v>0</v>
      </c>
      <c r="G20" s="4">
        <v>1</v>
      </c>
      <c r="H20" s="12">
        <f t="shared" si="0"/>
        <v>0</v>
      </c>
      <c r="I20" s="12">
        <f t="shared" si="1"/>
        <v>25</v>
      </c>
      <c r="J20" s="13">
        <f t="shared" si="2"/>
        <v>0</v>
      </c>
    </row>
    <row r="21" spans="1:10" ht="42" customHeight="1" x14ac:dyDescent="0.35">
      <c r="A21" s="7" t="s">
        <v>83</v>
      </c>
      <c r="B21" s="7" t="s">
        <v>109</v>
      </c>
      <c r="C21" s="7" t="s">
        <v>110</v>
      </c>
      <c r="D21" s="7"/>
      <c r="E21" s="11">
        <v>4</v>
      </c>
      <c r="F21" s="11">
        <v>0</v>
      </c>
      <c r="G21" s="4">
        <v>1</v>
      </c>
      <c r="H21" s="12">
        <f t="shared" si="0"/>
        <v>0</v>
      </c>
      <c r="I21" s="12">
        <f t="shared" si="1"/>
        <v>25</v>
      </c>
      <c r="J21" s="13">
        <f t="shared" si="2"/>
        <v>0</v>
      </c>
    </row>
    <row r="22" spans="1:10" ht="42" customHeight="1" x14ac:dyDescent="0.35">
      <c r="A22" s="7" t="s">
        <v>86</v>
      </c>
      <c r="B22" s="7" t="s">
        <v>111</v>
      </c>
      <c r="C22" s="7" t="s">
        <v>112</v>
      </c>
      <c r="D22" s="7"/>
      <c r="E22" s="11">
        <v>2</v>
      </c>
      <c r="F22" s="11">
        <v>0</v>
      </c>
      <c r="G22" s="4">
        <v>1</v>
      </c>
      <c r="H22" s="12">
        <f t="shared" si="0"/>
        <v>0</v>
      </c>
      <c r="I22" s="12">
        <f t="shared" si="1"/>
        <v>25</v>
      </c>
      <c r="J22" s="13">
        <f t="shared" si="2"/>
        <v>0</v>
      </c>
    </row>
    <row r="23" spans="1:10" ht="42" customHeight="1" x14ac:dyDescent="0.35">
      <c r="A23" s="7" t="s">
        <v>86</v>
      </c>
      <c r="B23" s="7" t="s">
        <v>113</v>
      </c>
      <c r="C23" s="7" t="s">
        <v>114</v>
      </c>
      <c r="D23" s="7"/>
      <c r="E23" s="11">
        <v>5</v>
      </c>
      <c r="F23" s="11">
        <v>0</v>
      </c>
      <c r="G23" s="4">
        <v>1</v>
      </c>
      <c r="H23" s="12">
        <f t="shared" si="0"/>
        <v>0</v>
      </c>
      <c r="I23" s="12">
        <f t="shared" si="1"/>
        <v>25</v>
      </c>
      <c r="J23" s="13">
        <f t="shared" si="2"/>
        <v>0</v>
      </c>
    </row>
    <row r="24" spans="1:10" ht="42" customHeight="1" x14ac:dyDescent="0.35">
      <c r="A24" s="7" t="s">
        <v>86</v>
      </c>
      <c r="B24" s="7" t="s">
        <v>115</v>
      </c>
      <c r="C24" s="7" t="s">
        <v>116</v>
      </c>
      <c r="D24" s="7"/>
      <c r="E24" s="11">
        <v>2</v>
      </c>
      <c r="F24" s="11">
        <v>0</v>
      </c>
      <c r="G24" s="4">
        <v>1</v>
      </c>
      <c r="H24" s="12">
        <f t="shared" si="0"/>
        <v>0</v>
      </c>
      <c r="I24" s="12">
        <f t="shared" si="1"/>
        <v>25</v>
      </c>
      <c r="J24" s="13">
        <f t="shared" si="2"/>
        <v>0</v>
      </c>
    </row>
    <row r="25" spans="1:10" ht="42" customHeight="1" x14ac:dyDescent="0.35">
      <c r="A25" s="7" t="s">
        <v>89</v>
      </c>
      <c r="B25" s="7" t="s">
        <v>117</v>
      </c>
      <c r="C25" s="7" t="s">
        <v>118</v>
      </c>
      <c r="D25" s="7"/>
      <c r="E25" s="11">
        <v>5</v>
      </c>
      <c r="F25" s="11">
        <v>1</v>
      </c>
      <c r="G25" s="4">
        <v>1</v>
      </c>
      <c r="H25" s="12">
        <f t="shared" si="0"/>
        <v>5</v>
      </c>
      <c r="I25" s="12">
        <f t="shared" si="1"/>
        <v>25</v>
      </c>
      <c r="J25" s="13">
        <f t="shared" si="2"/>
        <v>0.2</v>
      </c>
    </row>
    <row r="26" spans="1:10" ht="42" customHeight="1" x14ac:dyDescent="0.35">
      <c r="A26" s="7" t="s">
        <v>89</v>
      </c>
      <c r="B26" s="7" t="s">
        <v>119</v>
      </c>
      <c r="C26" s="7" t="s">
        <v>120</v>
      </c>
      <c r="D26" s="7"/>
      <c r="E26" s="11">
        <v>5</v>
      </c>
      <c r="F26" s="11">
        <v>1</v>
      </c>
      <c r="G26" s="4">
        <v>1</v>
      </c>
      <c r="H26" s="12">
        <f t="shared" si="0"/>
        <v>5</v>
      </c>
      <c r="I26" s="12">
        <f t="shared" si="1"/>
        <v>25</v>
      </c>
      <c r="J26" s="13">
        <f t="shared" si="2"/>
        <v>0.2</v>
      </c>
    </row>
    <row r="27" spans="1:10" ht="42" customHeight="1" x14ac:dyDescent="0.35">
      <c r="A27" s="7" t="s">
        <v>89</v>
      </c>
      <c r="B27" s="7" t="s">
        <v>121</v>
      </c>
      <c r="C27" s="7" t="s">
        <v>122</v>
      </c>
      <c r="D27" s="7"/>
      <c r="E27" s="11">
        <v>5</v>
      </c>
      <c r="F27" s="11">
        <v>1</v>
      </c>
      <c r="G27" s="4">
        <v>1</v>
      </c>
      <c r="H27" s="12">
        <f t="shared" si="0"/>
        <v>5</v>
      </c>
      <c r="I27" s="12">
        <f t="shared" si="1"/>
        <v>25</v>
      </c>
      <c r="J27" s="13">
        <f t="shared" si="2"/>
        <v>0.2</v>
      </c>
    </row>
    <row r="28" spans="1:10" ht="42" customHeight="1" x14ac:dyDescent="0.35">
      <c r="A28" s="7" t="s">
        <v>92</v>
      </c>
      <c r="B28" s="7" t="s">
        <v>123</v>
      </c>
      <c r="C28" s="7" t="s">
        <v>124</v>
      </c>
      <c r="D28" s="7"/>
      <c r="E28" s="11">
        <v>5</v>
      </c>
      <c r="F28" s="11">
        <v>0</v>
      </c>
      <c r="G28" s="4">
        <v>1</v>
      </c>
      <c r="H28" s="12">
        <f t="shared" si="0"/>
        <v>0</v>
      </c>
      <c r="I28" s="12">
        <f t="shared" si="1"/>
        <v>25</v>
      </c>
      <c r="J28" s="13">
        <f t="shared" si="2"/>
        <v>0</v>
      </c>
    </row>
    <row r="29" spans="1:10" ht="42" customHeight="1" x14ac:dyDescent="0.35">
      <c r="A29" s="7" t="s">
        <v>92</v>
      </c>
      <c r="B29" s="7" t="s">
        <v>125</v>
      </c>
      <c r="C29" s="7" t="s">
        <v>126</v>
      </c>
      <c r="D29" s="7"/>
      <c r="E29" s="11">
        <v>5</v>
      </c>
      <c r="F29" s="11">
        <v>1</v>
      </c>
      <c r="G29" s="4">
        <v>1</v>
      </c>
      <c r="H29" s="12">
        <f t="shared" si="0"/>
        <v>5</v>
      </c>
      <c r="I29" s="12">
        <f t="shared" si="1"/>
        <v>25</v>
      </c>
      <c r="J29" s="13">
        <f t="shared" si="2"/>
        <v>0.2</v>
      </c>
    </row>
    <row r="30" spans="1:10" ht="42" customHeight="1" x14ac:dyDescent="0.35">
      <c r="A30" s="7" t="s">
        <v>92</v>
      </c>
      <c r="B30" s="7" t="s">
        <v>127</v>
      </c>
      <c r="C30" s="7" t="s">
        <v>128</v>
      </c>
      <c r="D30" s="7"/>
      <c r="E30" s="11">
        <v>3</v>
      </c>
      <c r="F30" s="11">
        <v>1</v>
      </c>
      <c r="G30" s="4">
        <v>1</v>
      </c>
      <c r="H30" s="12">
        <f t="shared" si="0"/>
        <v>3</v>
      </c>
      <c r="I30" s="12">
        <f t="shared" si="1"/>
        <v>25</v>
      </c>
      <c r="J30" s="13">
        <f t="shared" si="2"/>
        <v>0.12</v>
      </c>
    </row>
    <row r="31" spans="1:10" ht="42" customHeight="1" x14ac:dyDescent="0.35">
      <c r="A31" s="7" t="s">
        <v>95</v>
      </c>
      <c r="B31" s="7" t="s">
        <v>129</v>
      </c>
      <c r="C31" s="7" t="s">
        <v>130</v>
      </c>
      <c r="D31" s="7"/>
      <c r="E31" s="11">
        <v>4</v>
      </c>
      <c r="F31" s="11">
        <v>1</v>
      </c>
      <c r="G31" s="4">
        <v>1</v>
      </c>
      <c r="H31" s="12">
        <f t="shared" si="0"/>
        <v>4</v>
      </c>
      <c r="I31" s="12">
        <f t="shared" si="1"/>
        <v>25</v>
      </c>
      <c r="J31" s="13">
        <f t="shared" si="2"/>
        <v>0.16</v>
      </c>
    </row>
    <row r="32" spans="1:10" ht="42" customHeight="1" x14ac:dyDescent="0.35">
      <c r="A32" s="7" t="s">
        <v>95</v>
      </c>
      <c r="B32" s="7" t="s">
        <v>131</v>
      </c>
      <c r="C32" s="7" t="s">
        <v>132</v>
      </c>
      <c r="D32" s="7"/>
      <c r="E32" s="11">
        <v>4</v>
      </c>
      <c r="F32" s="11">
        <v>1</v>
      </c>
      <c r="G32" s="4">
        <v>1</v>
      </c>
      <c r="H32" s="12">
        <f t="shared" si="0"/>
        <v>4</v>
      </c>
      <c r="I32" s="12">
        <f t="shared" si="1"/>
        <v>25</v>
      </c>
      <c r="J32" s="13">
        <f t="shared" si="2"/>
        <v>0.16</v>
      </c>
    </row>
    <row r="33" spans="1:10" ht="42" customHeight="1" x14ac:dyDescent="0.35">
      <c r="A33" s="7" t="s">
        <v>95</v>
      </c>
      <c r="B33" s="7" t="s">
        <v>133</v>
      </c>
      <c r="C33" s="7" t="s">
        <v>134</v>
      </c>
      <c r="D33" s="7"/>
      <c r="E33" s="11">
        <v>3</v>
      </c>
      <c r="F33" s="11">
        <v>1</v>
      </c>
      <c r="G33" s="4">
        <v>1</v>
      </c>
      <c r="H33" s="12">
        <f t="shared" si="0"/>
        <v>3</v>
      </c>
      <c r="I33" s="12">
        <f t="shared" si="1"/>
        <v>25</v>
      </c>
      <c r="J33" s="13">
        <f t="shared" si="2"/>
        <v>0.12</v>
      </c>
    </row>
    <row r="34" spans="1:10" ht="42" customHeight="1" x14ac:dyDescent="0.35">
      <c r="A34" s="7" t="s">
        <v>98</v>
      </c>
      <c r="B34" s="7" t="s">
        <v>135</v>
      </c>
      <c r="C34" s="7" t="s">
        <v>136</v>
      </c>
      <c r="D34" s="7"/>
      <c r="E34" s="11">
        <v>3</v>
      </c>
      <c r="F34" s="11">
        <v>1</v>
      </c>
      <c r="G34" s="4">
        <v>1</v>
      </c>
      <c r="H34" s="12">
        <f t="shared" si="0"/>
        <v>3</v>
      </c>
      <c r="I34" s="12">
        <f t="shared" si="1"/>
        <v>25</v>
      </c>
      <c r="J34" s="13">
        <f t="shared" si="2"/>
        <v>0.12</v>
      </c>
    </row>
    <row r="35" spans="1:10" ht="42" customHeight="1" x14ac:dyDescent="0.35">
      <c r="A35" s="7" t="s">
        <v>98</v>
      </c>
      <c r="B35" s="7" t="s">
        <v>137</v>
      </c>
      <c r="C35" s="7" t="s">
        <v>138</v>
      </c>
      <c r="D35" s="7"/>
      <c r="E35" s="11">
        <v>4</v>
      </c>
      <c r="F35" s="11">
        <v>0</v>
      </c>
      <c r="G35" s="4">
        <v>1</v>
      </c>
      <c r="H35" s="12">
        <f t="shared" si="0"/>
        <v>0</v>
      </c>
      <c r="I35" s="12">
        <f t="shared" si="1"/>
        <v>25</v>
      </c>
      <c r="J35" s="13">
        <f t="shared" si="2"/>
        <v>0</v>
      </c>
    </row>
    <row r="36" spans="1:10" ht="42" customHeight="1" x14ac:dyDescent="0.35">
      <c r="A36" s="7" t="s">
        <v>98</v>
      </c>
      <c r="B36" s="7" t="s">
        <v>139</v>
      </c>
      <c r="C36" s="7" t="s">
        <v>140</v>
      </c>
      <c r="D36" s="7"/>
      <c r="E36" s="11">
        <v>3</v>
      </c>
      <c r="F36" s="11">
        <v>1</v>
      </c>
      <c r="G36" s="4">
        <v>1</v>
      </c>
      <c r="H36" s="12">
        <f t="shared" si="0"/>
        <v>3</v>
      </c>
      <c r="I36" s="12">
        <f t="shared" si="1"/>
        <v>25</v>
      </c>
      <c r="J36" s="13">
        <f t="shared" si="2"/>
        <v>0.12</v>
      </c>
    </row>
    <row r="38" spans="1:10" ht="24" customHeight="1" x14ac:dyDescent="0.35">
      <c r="A38" s="23" t="s">
        <v>141</v>
      </c>
      <c r="B38" s="23"/>
      <c r="C38" s="23"/>
      <c r="D38" s="23"/>
      <c r="E38" s="23"/>
      <c r="F38" s="23"/>
      <c r="G38" s="23"/>
      <c r="H38" s="15">
        <f>SUM(H4:H36)</f>
        <v>62</v>
      </c>
      <c r="I38" s="15">
        <f>SUM(I4:I36)</f>
        <v>825</v>
      </c>
      <c r="J38" s="16">
        <f>IF(I38=0,"",H38/I38)</f>
        <v>7.515151515151515E-2</v>
      </c>
    </row>
  </sheetData>
  <mergeCells count="3">
    <mergeCell ref="L3:M3"/>
    <mergeCell ref="A1:J1"/>
    <mergeCell ref="A38:G38"/>
  </mergeCells>
  <conditionalFormatting sqref="J4:J36">
    <cfRule type="colorScale" priority="1">
      <colorScale>
        <cfvo type="num" val="0"/>
        <cfvo type="num" val="0.5"/>
        <cfvo type="num" val="1"/>
        <color rgb="FFC6EFCE"/>
        <color rgb="FFFFEB9C"/>
        <color rgb="FFFFC7CE"/>
      </colorScale>
    </cfRule>
  </conditionalFormatting>
  <conditionalFormatting sqref="J38">
    <cfRule type="colorScale" priority="2">
      <colorScale>
        <cfvo type="num" val="0"/>
        <cfvo type="num" val="0.5"/>
        <cfvo type="num" val="1"/>
        <color rgb="FFC6EFCE"/>
        <color rgb="FFFFEB9C"/>
        <color rgb="FFFFC7CE"/>
      </colorScale>
    </cfRule>
  </conditionalFormatting>
  <dataValidations count="1">
    <dataValidation type="list" allowBlank="1" sqref="E4:F36" xr:uid="{00000000-0002-0000-0300-000000000000}">
      <formula1>"1,2,3,4,5"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9"/>
  <sheetViews>
    <sheetView showGridLines="0" topLeftCell="D1" workbookViewId="0">
      <pane ySplit="3" topLeftCell="A23" activePane="bottomLeft" state="frozen"/>
      <selection pane="bottomLeft" activeCell="J29" sqref="J29"/>
    </sheetView>
  </sheetViews>
  <sheetFormatPr defaultRowHeight="14.5" x14ac:dyDescent="0.35"/>
  <cols>
    <col min="1" max="1" width="22" customWidth="1"/>
    <col min="2" max="2" width="18" customWidth="1"/>
    <col min="3" max="3" width="52" customWidth="1"/>
    <col min="4" max="4" width="34" customWidth="1"/>
    <col min="5" max="5" width="14" customWidth="1"/>
    <col min="6" max="6" width="16" customWidth="1"/>
    <col min="7" max="7" width="10" customWidth="1"/>
    <col min="8" max="9" width="12" customWidth="1"/>
    <col min="10" max="10" width="10" customWidth="1"/>
    <col min="12" max="12" width="26" customWidth="1"/>
    <col min="13" max="13" width="10" customWidth="1"/>
  </cols>
  <sheetData>
    <row r="1" spans="1:13" ht="21" x14ac:dyDescent="0.5">
      <c r="A1" s="20" t="s">
        <v>142</v>
      </c>
      <c r="B1" s="18"/>
      <c r="C1" s="18"/>
      <c r="D1" s="18"/>
      <c r="E1" s="18"/>
      <c r="F1" s="18"/>
      <c r="G1" s="18"/>
      <c r="H1" s="18"/>
      <c r="I1" s="18"/>
      <c r="J1" s="18"/>
    </row>
    <row r="3" spans="1:13" ht="28" customHeight="1" x14ac:dyDescent="0.35">
      <c r="A3" s="6" t="s">
        <v>13</v>
      </c>
      <c r="B3" s="6" t="s">
        <v>55</v>
      </c>
      <c r="C3" s="6" t="s">
        <v>56</v>
      </c>
      <c r="D3" s="6" t="s">
        <v>57</v>
      </c>
      <c r="E3" s="6" t="s">
        <v>58</v>
      </c>
      <c r="F3" s="6" t="s">
        <v>59</v>
      </c>
      <c r="G3" s="6" t="s">
        <v>60</v>
      </c>
      <c r="H3" s="6" t="s">
        <v>61</v>
      </c>
      <c r="I3" s="6" t="s">
        <v>62</v>
      </c>
      <c r="J3" s="6" t="s">
        <v>14</v>
      </c>
      <c r="L3" s="22" t="s">
        <v>63</v>
      </c>
      <c r="M3" s="18"/>
    </row>
    <row r="4" spans="1:13" ht="42" customHeight="1" x14ac:dyDescent="0.35">
      <c r="A4" s="7" t="s">
        <v>143</v>
      </c>
      <c r="B4" s="7" t="s">
        <v>144</v>
      </c>
      <c r="C4" s="7" t="s">
        <v>145</v>
      </c>
      <c r="D4" s="7"/>
      <c r="E4" s="11">
        <v>5</v>
      </c>
      <c r="F4" s="11">
        <v>1</v>
      </c>
      <c r="G4" s="4">
        <v>1</v>
      </c>
      <c r="H4" s="12">
        <f t="shared" ref="H4:H27" si="0">IF(AND(ISNUMBER(E4),ISNUMBER(F4)),E4*F4*G4,0)</f>
        <v>5</v>
      </c>
      <c r="I4" s="12">
        <f t="shared" ref="I4:I27" si="1">IF(AND(ISNUMBER(E4),ISNUMBER(F4)),25*G4,0)</f>
        <v>25</v>
      </c>
      <c r="J4" s="13">
        <f t="shared" ref="J4:J27" si="2">IF(I4=0,"",H4/I4)</f>
        <v>0.2</v>
      </c>
      <c r="L4" s="6" t="s">
        <v>13</v>
      </c>
      <c r="M4" s="6" t="s">
        <v>14</v>
      </c>
    </row>
    <row r="5" spans="1:13" ht="42" customHeight="1" x14ac:dyDescent="0.35">
      <c r="A5" s="7" t="s">
        <v>143</v>
      </c>
      <c r="B5" s="7" t="s">
        <v>146</v>
      </c>
      <c r="C5" s="7" t="s">
        <v>147</v>
      </c>
      <c r="D5" s="7"/>
      <c r="E5" s="11">
        <v>4</v>
      </c>
      <c r="F5" s="11">
        <v>2</v>
      </c>
      <c r="G5" s="4">
        <v>1</v>
      </c>
      <c r="H5" s="12">
        <f t="shared" si="0"/>
        <v>8</v>
      </c>
      <c r="I5" s="12">
        <f t="shared" si="1"/>
        <v>25</v>
      </c>
      <c r="J5" s="13">
        <f t="shared" si="2"/>
        <v>0.32</v>
      </c>
      <c r="L5" s="9" t="s">
        <v>143</v>
      </c>
      <c r="M5" s="14">
        <f>IFERROR(SUMIF(A4:A27,L5,H4:H27)/SUMIF(A4:A27,L5,I4:I27),"")</f>
        <v>0.21333333333333335</v>
      </c>
    </row>
    <row r="6" spans="1:13" ht="42" customHeight="1" x14ac:dyDescent="0.35">
      <c r="A6" s="7" t="s">
        <v>143</v>
      </c>
      <c r="B6" s="7" t="s">
        <v>148</v>
      </c>
      <c r="C6" s="7" t="s">
        <v>149</v>
      </c>
      <c r="D6" s="7"/>
      <c r="E6" s="11">
        <v>3</v>
      </c>
      <c r="F6" s="11">
        <v>1</v>
      </c>
      <c r="G6" s="4">
        <v>1</v>
      </c>
      <c r="H6" s="12">
        <f t="shared" si="0"/>
        <v>3</v>
      </c>
      <c r="I6" s="12">
        <f t="shared" si="1"/>
        <v>25</v>
      </c>
      <c r="J6" s="13">
        <f t="shared" si="2"/>
        <v>0.12</v>
      </c>
      <c r="L6" s="9" t="s">
        <v>150</v>
      </c>
      <c r="M6" s="14">
        <f>IFERROR(SUMIF(A4:A27,L6,H4:H27)/SUMIF(A4:A27,L6,I4:I27),"")</f>
        <v>0.08</v>
      </c>
    </row>
    <row r="7" spans="1:13" ht="42" customHeight="1" x14ac:dyDescent="0.35">
      <c r="A7" s="7" t="s">
        <v>150</v>
      </c>
      <c r="B7" s="7" t="s">
        <v>151</v>
      </c>
      <c r="C7" s="7" t="s">
        <v>152</v>
      </c>
      <c r="D7" s="7"/>
      <c r="E7" s="11">
        <v>3</v>
      </c>
      <c r="F7" s="11">
        <v>0</v>
      </c>
      <c r="G7" s="4">
        <v>1</v>
      </c>
      <c r="H7" s="12">
        <f t="shared" si="0"/>
        <v>0</v>
      </c>
      <c r="I7" s="12">
        <f t="shared" si="1"/>
        <v>25</v>
      </c>
      <c r="J7" s="13">
        <f t="shared" si="2"/>
        <v>0</v>
      </c>
      <c r="L7" s="9" t="s">
        <v>153</v>
      </c>
      <c r="M7" s="14">
        <f>IFERROR(SUMIF(A4:A27,L7,H4:H27)/SUMIF(A4:A27,L7,I4:I27),"")</f>
        <v>0.12</v>
      </c>
    </row>
    <row r="8" spans="1:13" ht="42" customHeight="1" x14ac:dyDescent="0.35">
      <c r="A8" s="7" t="s">
        <v>150</v>
      </c>
      <c r="B8" s="7" t="s">
        <v>154</v>
      </c>
      <c r="C8" s="7" t="s">
        <v>155</v>
      </c>
      <c r="D8" s="7"/>
      <c r="E8" s="11">
        <v>3</v>
      </c>
      <c r="F8" s="11">
        <v>1</v>
      </c>
      <c r="G8" s="4">
        <v>1</v>
      </c>
      <c r="H8" s="12">
        <f t="shared" si="0"/>
        <v>3</v>
      </c>
      <c r="I8" s="12">
        <f t="shared" si="1"/>
        <v>25</v>
      </c>
      <c r="J8" s="13">
        <f t="shared" si="2"/>
        <v>0.12</v>
      </c>
      <c r="L8" s="9" t="s">
        <v>156</v>
      </c>
      <c r="M8" s="14">
        <f>IFERROR(SUMIF(A4:A27,L8,H4:H27)/SUMIF(A4:A27,L8,I4:I27),"")</f>
        <v>0.24</v>
      </c>
    </row>
    <row r="9" spans="1:13" ht="42" customHeight="1" x14ac:dyDescent="0.35">
      <c r="A9" s="7" t="s">
        <v>150</v>
      </c>
      <c r="B9" s="7" t="s">
        <v>157</v>
      </c>
      <c r="C9" s="7" t="s">
        <v>158</v>
      </c>
      <c r="D9" s="7"/>
      <c r="E9" s="11">
        <v>3</v>
      </c>
      <c r="F9" s="11">
        <v>1</v>
      </c>
      <c r="G9" s="4">
        <v>1</v>
      </c>
      <c r="H9" s="12">
        <f t="shared" si="0"/>
        <v>3</v>
      </c>
      <c r="I9" s="12">
        <f t="shared" si="1"/>
        <v>25</v>
      </c>
      <c r="J9" s="13">
        <f t="shared" si="2"/>
        <v>0.12</v>
      </c>
      <c r="L9" s="9" t="s">
        <v>159</v>
      </c>
      <c r="M9" s="14">
        <f>IFERROR(SUMIF(A4:A27,L9,H4:H27)/SUMIF(A4:A27,L9,I4:I27),"")</f>
        <v>0.24</v>
      </c>
    </row>
    <row r="10" spans="1:13" ht="42" customHeight="1" x14ac:dyDescent="0.35">
      <c r="A10" s="7" t="s">
        <v>153</v>
      </c>
      <c r="B10" s="7" t="s">
        <v>160</v>
      </c>
      <c r="C10" s="7" t="s">
        <v>161</v>
      </c>
      <c r="D10" s="7"/>
      <c r="E10" s="11">
        <v>3</v>
      </c>
      <c r="F10" s="11">
        <v>1</v>
      </c>
      <c r="G10" s="4">
        <v>1</v>
      </c>
      <c r="H10" s="12">
        <f t="shared" si="0"/>
        <v>3</v>
      </c>
      <c r="I10" s="12">
        <f t="shared" si="1"/>
        <v>25</v>
      </c>
      <c r="J10" s="13">
        <f t="shared" si="2"/>
        <v>0.12</v>
      </c>
      <c r="L10" s="9" t="s">
        <v>162</v>
      </c>
      <c r="M10" s="14">
        <f>IFERROR(SUMIF(A4:A27,L10,H4:H27)/SUMIF(A4:A27,L10,I4:I27),"")</f>
        <v>0.33333333333333331</v>
      </c>
    </row>
    <row r="11" spans="1:13" ht="42" customHeight="1" x14ac:dyDescent="0.35">
      <c r="A11" s="7" t="s">
        <v>153</v>
      </c>
      <c r="B11" s="7" t="s">
        <v>163</v>
      </c>
      <c r="C11" s="7" t="s">
        <v>164</v>
      </c>
      <c r="D11" s="7"/>
      <c r="E11" s="11">
        <v>3</v>
      </c>
      <c r="F11" s="11">
        <v>1</v>
      </c>
      <c r="G11" s="4">
        <v>1</v>
      </c>
      <c r="H11" s="12">
        <f t="shared" si="0"/>
        <v>3</v>
      </c>
      <c r="I11" s="12">
        <f t="shared" si="1"/>
        <v>25</v>
      </c>
      <c r="J11" s="13">
        <f t="shared" si="2"/>
        <v>0.12</v>
      </c>
      <c r="L11" s="9" t="s">
        <v>165</v>
      </c>
      <c r="M11" s="14">
        <f>IFERROR(SUMIF(A4:A27,L11,H4:H27)/SUMIF(A4:A27,L11,I4:I27),"")</f>
        <v>0</v>
      </c>
    </row>
    <row r="12" spans="1:13" ht="42" customHeight="1" x14ac:dyDescent="0.35">
      <c r="A12" s="7" t="s">
        <v>153</v>
      </c>
      <c r="B12" s="7" t="s">
        <v>166</v>
      </c>
      <c r="C12" s="7" t="s">
        <v>167</v>
      </c>
      <c r="D12" s="7"/>
      <c r="E12" s="11">
        <v>3</v>
      </c>
      <c r="F12" s="11">
        <v>1</v>
      </c>
      <c r="G12" s="4">
        <v>1</v>
      </c>
      <c r="H12" s="12">
        <f t="shared" si="0"/>
        <v>3</v>
      </c>
      <c r="I12" s="12">
        <f t="shared" si="1"/>
        <v>25</v>
      </c>
      <c r="J12" s="13">
        <f t="shared" si="2"/>
        <v>0.12</v>
      </c>
      <c r="L12" s="9" t="s">
        <v>168</v>
      </c>
      <c r="M12" s="14">
        <f>IFERROR(SUMIF(A4:A27,L12,H4:H27)/SUMIF(A4:A27,L12,I4:I27),"")</f>
        <v>0.18666666666666668</v>
      </c>
    </row>
    <row r="13" spans="1:13" ht="42" customHeight="1" x14ac:dyDescent="0.35">
      <c r="A13" s="7" t="s">
        <v>156</v>
      </c>
      <c r="B13" s="7" t="s">
        <v>169</v>
      </c>
      <c r="C13" s="7" t="s">
        <v>170</v>
      </c>
      <c r="D13" s="7"/>
      <c r="E13" s="11">
        <v>4</v>
      </c>
      <c r="F13" s="11">
        <v>1</v>
      </c>
      <c r="G13" s="4">
        <v>1</v>
      </c>
      <c r="H13" s="12">
        <f t="shared" si="0"/>
        <v>4</v>
      </c>
      <c r="I13" s="12">
        <f t="shared" si="1"/>
        <v>25</v>
      </c>
      <c r="J13" s="13">
        <f t="shared" si="2"/>
        <v>0.16</v>
      </c>
    </row>
    <row r="14" spans="1:13" ht="42" customHeight="1" x14ac:dyDescent="0.35">
      <c r="A14" s="7" t="s">
        <v>156</v>
      </c>
      <c r="B14" s="7" t="s">
        <v>171</v>
      </c>
      <c r="C14" s="7" t="s">
        <v>172</v>
      </c>
      <c r="D14" s="7"/>
      <c r="E14" s="11">
        <v>4</v>
      </c>
      <c r="F14" s="11">
        <v>2</v>
      </c>
      <c r="G14" s="4">
        <v>1</v>
      </c>
      <c r="H14" s="12">
        <f t="shared" si="0"/>
        <v>8</v>
      </c>
      <c r="I14" s="12">
        <f t="shared" si="1"/>
        <v>25</v>
      </c>
      <c r="J14" s="13">
        <f t="shared" si="2"/>
        <v>0.32</v>
      </c>
    </row>
    <row r="15" spans="1:13" ht="42" customHeight="1" x14ac:dyDescent="0.35">
      <c r="A15" s="7" t="s">
        <v>156</v>
      </c>
      <c r="B15" s="7" t="s">
        <v>173</v>
      </c>
      <c r="C15" s="7" t="s">
        <v>174</v>
      </c>
      <c r="D15" s="7"/>
      <c r="E15" s="11">
        <v>3</v>
      </c>
      <c r="F15" s="11">
        <v>2</v>
      </c>
      <c r="G15" s="4">
        <v>1</v>
      </c>
      <c r="H15" s="12">
        <f t="shared" si="0"/>
        <v>6</v>
      </c>
      <c r="I15" s="12">
        <f t="shared" si="1"/>
        <v>25</v>
      </c>
      <c r="J15" s="13">
        <f t="shared" si="2"/>
        <v>0.24</v>
      </c>
    </row>
    <row r="16" spans="1:13" ht="42" customHeight="1" x14ac:dyDescent="0.35">
      <c r="A16" s="7" t="s">
        <v>159</v>
      </c>
      <c r="B16" s="7" t="s">
        <v>175</v>
      </c>
      <c r="C16" s="7" t="s">
        <v>176</v>
      </c>
      <c r="D16" s="7"/>
      <c r="E16" s="11">
        <v>3</v>
      </c>
      <c r="F16" s="11">
        <v>1</v>
      </c>
      <c r="G16" s="4">
        <v>1</v>
      </c>
      <c r="H16" s="12">
        <f t="shared" si="0"/>
        <v>3</v>
      </c>
      <c r="I16" s="12">
        <f t="shared" si="1"/>
        <v>25</v>
      </c>
      <c r="J16" s="13">
        <f t="shared" si="2"/>
        <v>0.12</v>
      </c>
    </row>
    <row r="17" spans="1:10" ht="42" customHeight="1" x14ac:dyDescent="0.35">
      <c r="A17" s="7" t="s">
        <v>159</v>
      </c>
      <c r="B17" s="7" t="s">
        <v>177</v>
      </c>
      <c r="C17" s="7" t="s">
        <v>178</v>
      </c>
      <c r="D17" s="7"/>
      <c r="E17" s="11">
        <v>5</v>
      </c>
      <c r="F17" s="11">
        <v>2</v>
      </c>
      <c r="G17" s="4">
        <v>1</v>
      </c>
      <c r="H17" s="12">
        <f t="shared" si="0"/>
        <v>10</v>
      </c>
      <c r="I17" s="12">
        <f t="shared" si="1"/>
        <v>25</v>
      </c>
      <c r="J17" s="13">
        <f t="shared" si="2"/>
        <v>0.4</v>
      </c>
    </row>
    <row r="18" spans="1:10" ht="42" customHeight="1" x14ac:dyDescent="0.35">
      <c r="A18" s="7" t="s">
        <v>159</v>
      </c>
      <c r="B18" s="7" t="s">
        <v>179</v>
      </c>
      <c r="C18" s="7" t="s">
        <v>180</v>
      </c>
      <c r="D18" s="7"/>
      <c r="E18" s="11">
        <v>5</v>
      </c>
      <c r="F18" s="11">
        <v>1</v>
      </c>
      <c r="G18" s="4">
        <v>1</v>
      </c>
      <c r="H18" s="12">
        <f t="shared" si="0"/>
        <v>5</v>
      </c>
      <c r="I18" s="12">
        <f t="shared" si="1"/>
        <v>25</v>
      </c>
      <c r="J18" s="13">
        <f t="shared" si="2"/>
        <v>0.2</v>
      </c>
    </row>
    <row r="19" spans="1:10" ht="42" customHeight="1" x14ac:dyDescent="0.35">
      <c r="A19" s="7" t="s">
        <v>162</v>
      </c>
      <c r="B19" s="7" t="s">
        <v>181</v>
      </c>
      <c r="C19" s="7" t="s">
        <v>182</v>
      </c>
      <c r="D19" s="7"/>
      <c r="E19" s="11">
        <v>5</v>
      </c>
      <c r="F19" s="11">
        <v>2</v>
      </c>
      <c r="G19" s="4">
        <v>1</v>
      </c>
      <c r="H19" s="12">
        <f t="shared" si="0"/>
        <v>10</v>
      </c>
      <c r="I19" s="12">
        <f t="shared" si="1"/>
        <v>25</v>
      </c>
      <c r="J19" s="13">
        <f t="shared" si="2"/>
        <v>0.4</v>
      </c>
    </row>
    <row r="20" spans="1:10" ht="42" customHeight="1" x14ac:dyDescent="0.35">
      <c r="A20" s="7" t="s">
        <v>162</v>
      </c>
      <c r="B20" s="7" t="s">
        <v>183</v>
      </c>
      <c r="C20" s="7" t="s">
        <v>184</v>
      </c>
      <c r="D20" s="7"/>
      <c r="E20" s="11">
        <v>5</v>
      </c>
      <c r="F20" s="11">
        <v>2</v>
      </c>
      <c r="G20" s="4">
        <v>1</v>
      </c>
      <c r="H20" s="12">
        <f t="shared" si="0"/>
        <v>10</v>
      </c>
      <c r="I20" s="12">
        <f t="shared" si="1"/>
        <v>25</v>
      </c>
      <c r="J20" s="13">
        <f t="shared" si="2"/>
        <v>0.4</v>
      </c>
    </row>
    <row r="21" spans="1:10" ht="42" customHeight="1" x14ac:dyDescent="0.35">
      <c r="A21" s="7" t="s">
        <v>162</v>
      </c>
      <c r="B21" s="7" t="s">
        <v>185</v>
      </c>
      <c r="C21" s="7" t="s">
        <v>186</v>
      </c>
      <c r="D21" s="7"/>
      <c r="E21" s="11">
        <v>5</v>
      </c>
      <c r="F21" s="11">
        <v>1</v>
      </c>
      <c r="G21" s="4">
        <v>1</v>
      </c>
      <c r="H21" s="12">
        <f t="shared" si="0"/>
        <v>5</v>
      </c>
      <c r="I21" s="12">
        <f t="shared" si="1"/>
        <v>25</v>
      </c>
      <c r="J21" s="13">
        <f t="shared" si="2"/>
        <v>0.2</v>
      </c>
    </row>
    <row r="22" spans="1:10" ht="42" customHeight="1" x14ac:dyDescent="0.35">
      <c r="A22" s="7" t="s">
        <v>165</v>
      </c>
      <c r="B22" s="7" t="s">
        <v>187</v>
      </c>
      <c r="C22" s="7" t="s">
        <v>188</v>
      </c>
      <c r="D22" s="7"/>
      <c r="E22" s="11">
        <v>3</v>
      </c>
      <c r="F22" s="11">
        <v>0</v>
      </c>
      <c r="G22" s="4">
        <v>1</v>
      </c>
      <c r="H22" s="12">
        <f t="shared" si="0"/>
        <v>0</v>
      </c>
      <c r="I22" s="12">
        <f t="shared" si="1"/>
        <v>25</v>
      </c>
      <c r="J22" s="13">
        <f t="shared" si="2"/>
        <v>0</v>
      </c>
    </row>
    <row r="23" spans="1:10" ht="42" customHeight="1" x14ac:dyDescent="0.35">
      <c r="A23" s="7" t="s">
        <v>165</v>
      </c>
      <c r="B23" s="7" t="s">
        <v>189</v>
      </c>
      <c r="C23" s="7" t="s">
        <v>190</v>
      </c>
      <c r="D23" s="7"/>
      <c r="E23" s="11">
        <v>3</v>
      </c>
      <c r="F23" s="11">
        <v>0</v>
      </c>
      <c r="G23" s="4">
        <v>1</v>
      </c>
      <c r="H23" s="12">
        <f t="shared" si="0"/>
        <v>0</v>
      </c>
      <c r="I23" s="12">
        <f t="shared" si="1"/>
        <v>25</v>
      </c>
      <c r="J23" s="13">
        <f t="shared" si="2"/>
        <v>0</v>
      </c>
    </row>
    <row r="24" spans="1:10" ht="42" customHeight="1" x14ac:dyDescent="0.35">
      <c r="A24" s="7" t="s">
        <v>165</v>
      </c>
      <c r="B24" s="7" t="s">
        <v>191</v>
      </c>
      <c r="C24" s="7" t="s">
        <v>192</v>
      </c>
      <c r="D24" s="7"/>
      <c r="E24" s="11">
        <v>3</v>
      </c>
      <c r="F24" s="11">
        <v>0</v>
      </c>
      <c r="G24" s="4">
        <v>1</v>
      </c>
      <c r="H24" s="12">
        <f t="shared" si="0"/>
        <v>0</v>
      </c>
      <c r="I24" s="12">
        <f t="shared" si="1"/>
        <v>25</v>
      </c>
      <c r="J24" s="13">
        <f t="shared" si="2"/>
        <v>0</v>
      </c>
    </row>
    <row r="25" spans="1:10" ht="42" customHeight="1" x14ac:dyDescent="0.35">
      <c r="A25" s="7" t="s">
        <v>168</v>
      </c>
      <c r="B25" s="7" t="s">
        <v>193</v>
      </c>
      <c r="C25" s="7" t="s">
        <v>194</v>
      </c>
      <c r="D25" s="7"/>
      <c r="E25" s="11">
        <v>3</v>
      </c>
      <c r="F25" s="11">
        <v>2</v>
      </c>
      <c r="G25" s="4">
        <v>1</v>
      </c>
      <c r="H25" s="12">
        <f t="shared" si="0"/>
        <v>6</v>
      </c>
      <c r="I25" s="12">
        <f t="shared" si="1"/>
        <v>25</v>
      </c>
      <c r="J25" s="13">
        <f t="shared" si="2"/>
        <v>0.24</v>
      </c>
    </row>
    <row r="26" spans="1:10" ht="42" customHeight="1" x14ac:dyDescent="0.35">
      <c r="A26" s="7" t="s">
        <v>168</v>
      </c>
      <c r="B26" s="7" t="s">
        <v>195</v>
      </c>
      <c r="C26" s="7" t="s">
        <v>196</v>
      </c>
      <c r="D26" s="7"/>
      <c r="E26" s="11">
        <v>4</v>
      </c>
      <c r="F26" s="11">
        <v>1</v>
      </c>
      <c r="G26" s="4">
        <v>1</v>
      </c>
      <c r="H26" s="12">
        <f t="shared" si="0"/>
        <v>4</v>
      </c>
      <c r="I26" s="12">
        <f t="shared" si="1"/>
        <v>25</v>
      </c>
      <c r="J26" s="13">
        <f t="shared" si="2"/>
        <v>0.16</v>
      </c>
    </row>
    <row r="27" spans="1:10" ht="42" customHeight="1" x14ac:dyDescent="0.35">
      <c r="A27" s="7" t="s">
        <v>168</v>
      </c>
      <c r="B27" s="7" t="s">
        <v>197</v>
      </c>
      <c r="C27" s="7" t="s">
        <v>198</v>
      </c>
      <c r="D27" s="7"/>
      <c r="E27" s="11">
        <v>4</v>
      </c>
      <c r="F27" s="11">
        <v>1</v>
      </c>
      <c r="G27" s="4">
        <v>1</v>
      </c>
      <c r="H27" s="12">
        <f t="shared" si="0"/>
        <v>4</v>
      </c>
      <c r="I27" s="12">
        <f t="shared" si="1"/>
        <v>25</v>
      </c>
      <c r="J27" s="13">
        <f t="shared" si="2"/>
        <v>0.16</v>
      </c>
    </row>
    <row r="29" spans="1:10" ht="24" customHeight="1" x14ac:dyDescent="0.35">
      <c r="A29" s="23" t="s">
        <v>141</v>
      </c>
      <c r="B29" s="23"/>
      <c r="C29" s="23"/>
      <c r="D29" s="23"/>
      <c r="E29" s="23"/>
      <c r="F29" s="23"/>
      <c r="G29" s="23"/>
      <c r="H29" s="15">
        <f>SUM(H4:H27)</f>
        <v>106</v>
      </c>
      <c r="I29" s="15">
        <f>SUM(I4:I27)</f>
        <v>600</v>
      </c>
      <c r="J29" s="16">
        <f>IF(I29=0,"",H29/I29)</f>
        <v>0.17666666666666667</v>
      </c>
    </row>
  </sheetData>
  <mergeCells count="3">
    <mergeCell ref="L3:M3"/>
    <mergeCell ref="A1:J1"/>
    <mergeCell ref="A29:G29"/>
  </mergeCells>
  <conditionalFormatting sqref="J4:J27">
    <cfRule type="colorScale" priority="1">
      <colorScale>
        <cfvo type="num" val="0"/>
        <cfvo type="num" val="0.5"/>
        <cfvo type="num" val="1"/>
        <color rgb="FFC6EFCE"/>
        <color rgb="FFFFEB9C"/>
        <color rgb="FFFFC7CE"/>
      </colorScale>
    </cfRule>
  </conditionalFormatting>
  <conditionalFormatting sqref="J29">
    <cfRule type="colorScale" priority="2">
      <colorScale>
        <cfvo type="num" val="0"/>
        <cfvo type="num" val="0.5"/>
        <cfvo type="num" val="1"/>
        <color rgb="FFC6EFCE"/>
        <color rgb="FFFFEB9C"/>
        <color rgb="FFFFC7CE"/>
      </colorScale>
    </cfRule>
  </conditionalFormatting>
  <dataValidations count="1">
    <dataValidation type="list" allowBlank="1" sqref="E4:F27" xr:uid="{00000000-0002-0000-0400-000000000000}">
      <formula1>"1,2,3,4,5"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Instructions</vt:lpstr>
      <vt:lpstr>Scoring</vt:lpstr>
      <vt:lpstr>Social_Assessment</vt:lpstr>
      <vt:lpstr>Environmental_Assessment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Sheikh Mustafiz</cp:lastModifiedBy>
  <dcterms:created xsi:type="dcterms:W3CDTF">2026-02-08T09:08:25Z</dcterms:created>
  <dcterms:modified xsi:type="dcterms:W3CDTF">2026-02-08T15:03:33Z</dcterms:modified>
</cp:coreProperties>
</file>